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360" yWindow="360" windowWidth="19875" windowHeight="7980" tabRatio="825"/>
  </bookViews>
  <sheets>
    <sheet name="CHOMUTOV" sheetId="13" r:id="rId1"/>
    <sheet name="ERVĚNICE" sheetId="8" state="hidden" r:id="rId2"/>
    <sheet name="LITOMĚŘICE" sheetId="5" state="hidden" r:id="rId3"/>
    <sheet name="POZNAMKY" sheetId="7" state="hidden" r:id="rId4"/>
  </sheets>
  <definedNames>
    <definedName name="_xlnm._FilterDatabase" localSheetId="2" hidden="1">LITOMĚŘICE!$A$1:$O$3</definedName>
    <definedName name="home" localSheetId="0">#REF!</definedName>
    <definedName name="home">#REF!</definedName>
    <definedName name="homescore" localSheetId="0">#REF!</definedName>
    <definedName name="homescore">#REF!</definedName>
    <definedName name="visitor" localSheetId="0">#REF!</definedName>
    <definedName name="visitor">#REF!</definedName>
    <definedName name="visitorscore" localSheetId="0">#REF!</definedName>
    <definedName name="visitorscore">#REF!</definedName>
  </definedNames>
  <calcPr calcId="145621"/>
</workbook>
</file>

<file path=xl/calcChain.xml><?xml version="1.0" encoding="utf-8"?>
<calcChain xmlns="http://schemas.openxmlformats.org/spreadsheetml/2006/main">
  <c r="J25" i="13"/>
  <c r="A25"/>
  <c r="J24"/>
  <c r="A24"/>
  <c r="J22"/>
  <c r="A22"/>
  <c r="J21"/>
  <c r="A21"/>
  <c r="J14"/>
  <c r="A14"/>
  <c r="J13"/>
  <c r="A13"/>
  <c r="J11"/>
  <c r="A11"/>
  <c r="J10"/>
  <c r="A10"/>
  <c r="J14" i="5" l="1"/>
  <c r="A14"/>
  <c r="J11"/>
  <c r="A11"/>
  <c r="J8"/>
  <c r="A8"/>
  <c r="O14" l="1"/>
  <c r="O13"/>
  <c r="O11"/>
  <c r="O10"/>
  <c r="E14"/>
  <c r="E13"/>
  <c r="E11"/>
  <c r="E10"/>
  <c r="K11"/>
  <c r="K10"/>
  <c r="B11"/>
  <c r="B10"/>
  <c r="O8"/>
  <c r="O7"/>
  <c r="E8"/>
  <c r="E7"/>
  <c r="K14"/>
  <c r="K13"/>
  <c r="K8"/>
  <c r="K7"/>
  <c r="B14"/>
  <c r="B13"/>
  <c r="B8"/>
  <c r="B7"/>
  <c r="E7" i="13"/>
  <c r="E8"/>
  <c r="O22" i="8"/>
  <c r="O21"/>
  <c r="E22"/>
  <c r="E21"/>
  <c r="O19"/>
  <c r="O18"/>
  <c r="E19"/>
  <c r="E18"/>
  <c r="O14"/>
  <c r="O13"/>
  <c r="E14"/>
  <c r="E13"/>
  <c r="O25"/>
  <c r="O24"/>
  <c r="E25"/>
  <c r="E24"/>
  <c r="K19"/>
  <c r="K18"/>
  <c r="B19"/>
  <c r="B18"/>
  <c r="O11"/>
  <c r="O10"/>
  <c r="E11"/>
  <c r="E10"/>
  <c r="K25"/>
  <c r="K24"/>
  <c r="K22"/>
  <c r="K21"/>
  <c r="B25"/>
  <c r="B24"/>
  <c r="B21"/>
  <c r="B22"/>
  <c r="O8"/>
  <c r="O7"/>
  <c r="E8"/>
  <c r="E7"/>
  <c r="K14"/>
  <c r="K13"/>
  <c r="K11"/>
  <c r="K10"/>
  <c r="K8"/>
  <c r="K7"/>
  <c r="B14"/>
  <c r="B13"/>
  <c r="B11"/>
  <c r="B10"/>
  <c r="B8"/>
  <c r="B7"/>
  <c r="O25" i="13" l="1"/>
  <c r="K25"/>
  <c r="E25"/>
  <c r="B25"/>
  <c r="O24"/>
  <c r="K24"/>
  <c r="E24"/>
  <c r="B24"/>
  <c r="O22"/>
  <c r="K22"/>
  <c r="E22"/>
  <c r="B22"/>
  <c r="O21"/>
  <c r="K21"/>
  <c r="E21"/>
  <c r="B21"/>
  <c r="O19"/>
  <c r="K19"/>
  <c r="J19"/>
  <c r="E19"/>
  <c r="B19"/>
  <c r="A19"/>
  <c r="O18"/>
  <c r="K18"/>
  <c r="J18"/>
  <c r="E18"/>
  <c r="B18"/>
  <c r="A18"/>
  <c r="O14"/>
  <c r="K14"/>
  <c r="E14"/>
  <c r="B14"/>
  <c r="O13"/>
  <c r="K13"/>
  <c r="E13"/>
  <c r="B13"/>
  <c r="O11"/>
  <c r="K11"/>
  <c r="E11"/>
  <c r="B11"/>
  <c r="O10"/>
  <c r="K10"/>
  <c r="E10"/>
  <c r="B10"/>
  <c r="O8"/>
  <c r="K8"/>
  <c r="J8"/>
  <c r="B8"/>
  <c r="A8"/>
  <c r="O7"/>
  <c r="K7"/>
  <c r="J7"/>
  <c r="B7"/>
  <c r="A7"/>
  <c r="J13" i="5" l="1"/>
  <c r="J10"/>
  <c r="J7"/>
  <c r="A13"/>
  <c r="A10"/>
  <c r="A7"/>
  <c r="J25"/>
  <c r="A25"/>
  <c r="J24"/>
  <c r="A24"/>
  <c r="J22"/>
  <c r="A22"/>
  <c r="J21"/>
  <c r="A21"/>
  <c r="J19"/>
  <c r="A19"/>
  <c r="J18"/>
  <c r="A18"/>
  <c r="J25" i="8"/>
  <c r="J24"/>
  <c r="J22"/>
  <c r="J21"/>
  <c r="J19"/>
  <c r="A25"/>
  <c r="A24"/>
  <c r="A22"/>
  <c r="A21"/>
  <c r="A19"/>
  <c r="J18"/>
  <c r="A18"/>
  <c r="J14" l="1"/>
  <c r="A14"/>
  <c r="J13"/>
  <c r="A13"/>
  <c r="J11"/>
  <c r="A11"/>
  <c r="J10"/>
  <c r="A10"/>
  <c r="J8"/>
  <c r="A8"/>
  <c r="J7"/>
  <c r="A7"/>
</calcChain>
</file>

<file path=xl/sharedStrings.xml><?xml version="1.0" encoding="utf-8"?>
<sst xmlns="http://schemas.openxmlformats.org/spreadsheetml/2006/main" count="379" uniqueCount="115">
  <si>
    <t>:</t>
  </si>
  <si>
    <t>ČAS</t>
  </si>
  <si>
    <t>SKORE</t>
  </si>
  <si>
    <t>CELKEM</t>
  </si>
  <si>
    <t>HŘIŠTĚ Č. 3</t>
  </si>
  <si>
    <t>HŘIŠTĚ Č. 4</t>
  </si>
  <si>
    <t>HŘIŠTĚ Č. 1</t>
  </si>
  <si>
    <t>HŘIŠTĚ Č. 2</t>
  </si>
  <si>
    <t>-</t>
  </si>
  <si>
    <t>DOMÁCÍ</t>
  </si>
  <si>
    <t>HOSTÉ</t>
  </si>
  <si>
    <r>
      <t>FK LITVINOV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</si>
  <si>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>FK LITVINOV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</si>
  <si>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JUNIOR CHOMUTOV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</si>
  <si>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JUNIOR CHOMUTOV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</si>
  <si>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>JUNIOR TEPLICE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</si>
  <si>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JUNIOR TEPLICE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</si>
  <si>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ZELENÍ "</t>
    </r>
    <r>
      <rPr>
        <b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"</t>
    </r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</si>
  <si>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ZELENÍ "</t>
    </r>
    <r>
      <rPr>
        <b/>
        <sz val="10"/>
        <color theme="1"/>
        <rFont val="Calibri"/>
        <family val="2"/>
        <charset val="238"/>
        <scheme val="minor"/>
      </rPr>
      <t>B</t>
    </r>
    <r>
      <rPr>
        <sz val="10"/>
        <color theme="1"/>
        <rFont val="Calibri"/>
        <family val="2"/>
        <charset val="238"/>
        <scheme val="minor"/>
      </rPr>
      <t>"</t>
    </r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</si>
  <si>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MODRÝ "</t>
    </r>
    <r>
      <rPr>
        <b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"</t>
    </r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</si>
  <si>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MODRÝ "</t>
    </r>
    <r>
      <rPr>
        <b/>
        <sz val="10"/>
        <color theme="1"/>
        <rFont val="Calibri"/>
        <family val="2"/>
        <charset val="238"/>
        <scheme val="minor"/>
      </rPr>
      <t>B</t>
    </r>
    <r>
      <rPr>
        <sz val="10"/>
        <color theme="1"/>
        <rFont val="Calibri"/>
        <family val="2"/>
        <charset val="238"/>
        <scheme val="minor"/>
      </rPr>
      <t>"</t>
    </r>
  </si>
  <si>
    <r>
      <t>FK LITOMĚŘICKO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</si>
  <si>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FK LITOMĚŘICKO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</si>
  <si>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>FK USTI N/L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</si>
  <si>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FK USTI N/L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</si>
  <si>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>FAPV DĚČÍN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</si>
  <si>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t>FK LITVINOV</t>
  </si>
  <si>
    <t>FK LOUNY</t>
  </si>
  <si>
    <t>SK ROUDNICE</t>
  </si>
  <si>
    <t>JUNIOR CHOMUTOV</t>
  </si>
  <si>
    <t>JUNIOR TEPLICE</t>
  </si>
  <si>
    <t>FK LITOMĚŘICKO</t>
  </si>
  <si>
    <t>FK ÚSTÍ N.L.</t>
  </si>
  <si>
    <t>FAPV DĚČÍN</t>
  </si>
  <si>
    <t>SK ERVĚNICE-JIRKOV</t>
  </si>
  <si>
    <t xml:space="preserve">KONTAKT : </t>
  </si>
  <si>
    <t xml:space="preserve">DATUM : </t>
  </si>
  <si>
    <t>SOBOTA</t>
  </si>
  <si>
    <t>NEDĚLE</t>
  </si>
  <si>
    <t>PONDĚLÍ</t>
  </si>
  <si>
    <t>ÚTERÝ</t>
  </si>
  <si>
    <t>STŘEDA</t>
  </si>
  <si>
    <t>ČTVRTEK</t>
  </si>
  <si>
    <t>PÁTEK</t>
  </si>
  <si>
    <t>POŘADATEL :</t>
  </si>
  <si>
    <t>HŘIŠTĚ :</t>
  </si>
  <si>
    <t>U STADIONU 2,LITOMĚŘICE</t>
  </si>
  <si>
    <t>KLUB</t>
  </si>
  <si>
    <t>ADRESA</t>
  </si>
  <si>
    <t>ORGANIZATOR</t>
  </si>
  <si>
    <t>AREÁL - LOMSKÁ , UL. JIRÁSKOVA 2096, LITVINOV</t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</si>
  <si>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ZELENÍ</t>
    </r>
  </si>
  <si>
    <r>
      <t xml:space="preserve">MOSTECKÝ FK </t>
    </r>
    <r>
      <rPr>
        <sz val="10"/>
        <color theme="1"/>
        <rFont val="Calibri"/>
        <family val="2"/>
        <charset val="238"/>
        <scheme val="minor"/>
      </rPr>
      <t>MODRÝ</t>
    </r>
  </si>
  <si>
    <t>AREAL ANGER , PROBOŠTOVSKÁ 1987, TEPLICE</t>
  </si>
  <si>
    <t>AREAL ČEPIROHY, U RYBNÍKA 151, ČEPIROHY</t>
  </si>
  <si>
    <t>ARELA SOUŠ, UL. ZD. FIBICHA , MOST</t>
  </si>
  <si>
    <t>UL. POD LIPOU 297, ROUDNICE N.L.</t>
  </si>
  <si>
    <t>K VELODROMU 1927, LOUNY</t>
  </si>
  <si>
    <t>AREAL POLIKLINIKA, DR.JÁNSKÉHO ,CHOMUTOV</t>
  </si>
  <si>
    <t>TCM KLÍŠE, UL. JATEČNÍ, ÚSTÍ N.L.</t>
  </si>
  <si>
    <t>UMT STADION, UL. MASARYKOVA 228, ÚSTÍ N.L.</t>
  </si>
  <si>
    <t>UL. ŽIŽKOVA 1399, JIRKOV</t>
  </si>
  <si>
    <t>STADION VINOHRADY, MOSTECKÁ 5886, CHOMUTOV</t>
  </si>
  <si>
    <t>HŘIŠTĚ BÍLINA, UL. KYSELSKÁ 392, BÍLINA</t>
  </si>
  <si>
    <t>HŘ. MLÉKOJEDY, UL. MLÉKOJEDSKÁ 85, OKR. LITOMĚŘICE</t>
  </si>
  <si>
    <t>UMT MĚSTSKÝ STADION, UL. ÚSTECKÁ 1961, DĚČÍN</t>
  </si>
  <si>
    <t>HŘ. MÁCHOVKA , UL. JERONÝMOVA  11, DĚČÍN</t>
  </si>
  <si>
    <r>
      <t>SK ERVĚNICE JIRKOV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</si>
  <si>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SK ERVĚNICE  JIRKOV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</si>
  <si>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r>
      <t>FAPV DĚČÍN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</si>
  <si>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t>PETR JANTOŠ - TEL. 602 349 937</t>
  </si>
  <si>
    <t>PETR JOHANA - TEL. 603 856 558</t>
  </si>
  <si>
    <t>PETR HÁŠA - TEL. 777 858 881</t>
  </si>
  <si>
    <t>LUKÁŠ VOSTRÝ - TEL. 725 298 014</t>
  </si>
  <si>
    <t xml:space="preserve"> 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</si>
  <si>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</si>
  <si>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</si>
  <si>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</si>
  <si>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</si>
  <si>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</si>
  <si>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</si>
  <si>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</si>
  <si>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</si>
  <si>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</si>
  <si>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B2</t>
  </si>
  <si>
    <t>B3</t>
  </si>
  <si>
    <t>B4</t>
  </si>
  <si>
    <t>B5</t>
  </si>
  <si>
    <t>B6</t>
  </si>
  <si>
    <t>VZOR</t>
  </si>
  <si>
    <t>C1</t>
  </si>
  <si>
    <t>C2</t>
  </si>
  <si>
    <t>C3</t>
  </si>
  <si>
    <t>C4</t>
  </si>
  <si>
    <t>C5</t>
  </si>
  <si>
    <t>C6</t>
  </si>
  <si>
    <t>FK BÍLINA</t>
  </si>
  <si>
    <t>BRONISLAV PAVELKA - TEL.  728 684 639</t>
  </si>
  <si>
    <t>VLADIMIR TALOVIC - TEL. 728 863 974</t>
  </si>
  <si>
    <t>STANISLAV KADEŘÁBEK - TEL. 606 337 192</t>
  </si>
  <si>
    <t>JAKUB RUSÝ - TEL. 724 030 651</t>
  </si>
  <si>
    <t>KRAJSKÝ PŘEBOR PŘÍPRAVEK 2006 - SATELIT</t>
  </si>
  <si>
    <t>ANITA KADLECOVÁ - 607 618 849</t>
  </si>
  <si>
    <t>MAREK ZÁKRAVSKÝ - TEL. 775 350 684</t>
  </si>
  <si>
    <t>PETR KOLÁŘ - TEL. 731 139 109</t>
  </si>
  <si>
    <t>RADEK ROJKO - TEL. 723 734 407</t>
  </si>
  <si>
    <t>B7</t>
  </si>
  <si>
    <t>B8</t>
  </si>
  <si>
    <r>
      <t>ROUDNICE/ŠTETÍ 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</si>
  <si>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ROUDNICE/ŠTETÍ 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</si>
  <si>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t>JIŘÍ KEKULE - TEL. 602 358 515</t>
  </si>
  <si>
    <r>
      <t>LOUNY / ČERNČICE "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>"</t>
    </r>
  </si>
  <si>
    <r>
      <t>LOUNY / ČERNČICE "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"</t>
    </r>
  </si>
  <si>
    <t>UMT MONIKA, UL. KOSMONATŮ 4386, CHOMUTOV</t>
  </si>
  <si>
    <t>JIŘÍ HOŘÍNEK - TEL. 724 830 296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</si>
</sst>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d/m/yy;@"/>
  </numFmts>
  <fonts count="9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22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0" fillId="4" borderId="1" xfId="0" applyFont="1" applyFill="1" applyBorder="1" applyAlignment="1">
      <alignment horizontal="left" vertical="center"/>
    </xf>
    <xf numFmtId="0" fontId="0" fillId="0" borderId="0" xfId="0"/>
    <xf numFmtId="164" fontId="0" fillId="0" borderId="5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164" fontId="0" fillId="0" borderId="1" xfId="0" applyNumberFormat="1" applyFont="1" applyBorder="1" applyAlignment="1" applyProtection="1">
      <alignment horizontal="center" vertical="center"/>
      <protection hidden="1"/>
    </xf>
    <xf numFmtId="164" fontId="0" fillId="2" borderId="5" xfId="0" applyNumberFormat="1" applyFont="1" applyFill="1" applyBorder="1" applyAlignment="1" applyProtection="1">
      <alignment horizontal="center" vertical="center"/>
      <protection hidden="1"/>
    </xf>
    <xf numFmtId="164" fontId="0" fillId="0" borderId="8" xfId="0" applyNumberFormat="1" applyFont="1" applyBorder="1" applyAlignment="1" applyProtection="1">
      <alignment vertical="center"/>
      <protection hidden="1"/>
    </xf>
    <xf numFmtId="164" fontId="0" fillId="0" borderId="25" xfId="0" applyNumberFormat="1" applyFont="1" applyBorder="1" applyAlignment="1" applyProtection="1">
      <alignment vertical="center"/>
      <protection hidden="1"/>
    </xf>
    <xf numFmtId="164" fontId="0" fillId="0" borderId="27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hidden="1"/>
    </xf>
    <xf numFmtId="49" fontId="0" fillId="0" borderId="0" xfId="0" applyNumberFormat="1" applyFont="1" applyAlignment="1" applyProtection="1">
      <alignment horizontal="center" vertical="center"/>
      <protection hidden="1"/>
    </xf>
    <xf numFmtId="49" fontId="0" fillId="0" borderId="3" xfId="0" applyNumberFormat="1" applyFont="1" applyBorder="1" applyAlignment="1" applyProtection="1">
      <alignment horizontal="center" vertical="center"/>
      <protection hidden="1"/>
    </xf>
    <xf numFmtId="49" fontId="0" fillId="0" borderId="6" xfId="0" applyNumberFormat="1" applyFont="1" applyBorder="1" applyAlignment="1" applyProtection="1">
      <alignment horizontal="center" vertical="center"/>
      <protection hidden="1"/>
    </xf>
    <xf numFmtId="49" fontId="0" fillId="0" borderId="6" xfId="0" applyNumberFormat="1" applyBorder="1" applyAlignment="1" applyProtection="1">
      <alignment horizontal="center" vertical="center"/>
      <protection hidden="1"/>
    </xf>
    <xf numFmtId="49" fontId="0" fillId="0" borderId="26" xfId="0" applyNumberFormat="1" applyBorder="1" applyAlignment="1" applyProtection="1">
      <alignment horizontal="center" vertical="center"/>
      <protection hidden="1"/>
    </xf>
    <xf numFmtId="49" fontId="0" fillId="0" borderId="0" xfId="0" applyNumberFormat="1" applyProtection="1">
      <protection hidden="1"/>
    </xf>
    <xf numFmtId="49" fontId="0" fillId="0" borderId="4" xfId="0" applyNumberFormat="1" applyFont="1" applyBorder="1" applyAlignment="1" applyProtection="1">
      <alignment horizontal="center" vertical="center"/>
      <protection hidden="1"/>
    </xf>
    <xf numFmtId="49" fontId="0" fillId="0" borderId="8" xfId="0" applyNumberFormat="1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horizontal="center" vertical="center"/>
      <protection locked="0"/>
    </xf>
    <xf numFmtId="165" fontId="0" fillId="6" borderId="19" xfId="0" applyNumberFormat="1" applyFont="1" applyFill="1" applyBorder="1" applyAlignment="1" applyProtection="1">
      <alignment horizontal="center" vertical="center"/>
      <protection locked="0"/>
    </xf>
    <xf numFmtId="49" fontId="0" fillId="6" borderId="19" xfId="0" applyNumberFormat="1" applyFont="1" applyFill="1" applyBorder="1" applyAlignment="1" applyProtection="1">
      <alignment vertical="center"/>
      <protection locked="0"/>
    </xf>
    <xf numFmtId="164" fontId="0" fillId="6" borderId="19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0" xfId="0" applyFont="1"/>
    <xf numFmtId="164" fontId="0" fillId="6" borderId="20" xfId="0" applyNumberFormat="1" applyFont="1" applyFill="1" applyBorder="1" applyAlignment="1" applyProtection="1">
      <alignment horizontal="left" vertical="center"/>
      <protection locked="0"/>
    </xf>
    <xf numFmtId="49" fontId="0" fillId="0" borderId="8" xfId="0" applyNumberFormat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0" fillId="2" borderId="4" xfId="0" applyFont="1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4" fontId="0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164" fontId="0" fillId="6" borderId="18" xfId="0" applyNumberFormat="1" applyFont="1" applyFill="1" applyBorder="1" applyAlignment="1" applyProtection="1">
      <alignment horizontal="center" vertical="center"/>
      <protection locked="0"/>
    </xf>
    <xf numFmtId="164" fontId="0" fillId="6" borderId="19" xfId="0" applyNumberFormat="1" applyFont="1" applyFill="1" applyBorder="1" applyAlignment="1" applyProtection="1">
      <alignment horizontal="center" vertical="center"/>
      <protection locked="0"/>
    </xf>
    <xf numFmtId="164" fontId="0" fillId="6" borderId="19" xfId="0" applyNumberFormat="1" applyFont="1" applyFill="1" applyBorder="1" applyAlignment="1" applyProtection="1">
      <alignment horizontal="left" vertical="center"/>
      <protection locked="0"/>
    </xf>
    <xf numFmtId="164" fontId="0" fillId="6" borderId="20" xfId="0" applyNumberFormat="1" applyFont="1" applyFill="1" applyBorder="1" applyAlignment="1" applyProtection="1">
      <alignment horizontal="left" vertical="center"/>
      <protection locked="0"/>
    </xf>
    <xf numFmtId="0" fontId="0" fillId="6" borderId="21" xfId="0" applyFont="1" applyFill="1" applyBorder="1" applyAlignment="1" applyProtection="1">
      <alignment horizontal="left" vertical="center"/>
      <protection locked="0"/>
    </xf>
    <xf numFmtId="0" fontId="0" fillId="6" borderId="22" xfId="0" applyFont="1" applyFill="1" applyBorder="1" applyAlignment="1" applyProtection="1">
      <alignment horizontal="left" vertical="center"/>
      <protection locked="0"/>
    </xf>
    <xf numFmtId="0" fontId="0" fillId="6" borderId="23" xfId="0" applyFont="1" applyFill="1" applyBorder="1" applyAlignment="1" applyProtection="1">
      <alignment horizontal="left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  <protection hidden="1"/>
    </xf>
    <xf numFmtId="164" fontId="0" fillId="3" borderId="7" xfId="0" applyNumberFormat="1" applyFont="1" applyFill="1" applyBorder="1" applyAlignment="1" applyProtection="1">
      <alignment horizontal="center" vertical="center"/>
      <protection hidden="1"/>
    </xf>
    <xf numFmtId="0" fontId="0" fillId="2" borderId="2" xfId="0" applyFont="1" applyFill="1" applyBorder="1" applyAlignment="1" applyProtection="1">
      <alignment horizontal="center" vertical="center"/>
      <protection hidden="1"/>
    </xf>
    <xf numFmtId="0" fontId="0" fillId="2" borderId="4" xfId="0" applyFont="1" applyFill="1" applyBorder="1" applyAlignment="1" applyProtection="1">
      <alignment horizontal="center" vertical="center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2" borderId="5" xfId="0" applyFont="1" applyFill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0" fillId="2" borderId="6" xfId="0" applyFont="1" applyFill="1" applyBorder="1" applyAlignment="1" applyProtection="1">
      <alignment horizontal="center" vertical="center"/>
      <protection hidden="1"/>
    </xf>
    <xf numFmtId="0" fontId="2" fillId="5" borderId="15" xfId="0" applyFont="1" applyFill="1" applyBorder="1" applyAlignment="1" applyProtection="1">
      <alignment horizontal="center" vertical="center"/>
      <protection hidden="1"/>
    </xf>
    <xf numFmtId="0" fontId="2" fillId="5" borderId="16" xfId="0" applyFont="1" applyFill="1" applyBorder="1" applyAlignment="1" applyProtection="1">
      <alignment horizontal="center" vertical="center"/>
      <protection hidden="1"/>
    </xf>
    <xf numFmtId="0" fontId="2" fillId="5" borderId="17" xfId="0" applyFont="1" applyFill="1" applyBorder="1" applyAlignment="1" applyProtection="1">
      <alignment horizontal="center" vertical="center"/>
      <protection hidden="1"/>
    </xf>
    <xf numFmtId="49" fontId="0" fillId="0" borderId="5" xfId="0" applyNumberFormat="1" applyBorder="1" applyAlignment="1" applyProtection="1">
      <alignment horizontal="center" vertical="center"/>
      <protection hidden="1"/>
    </xf>
    <xf numFmtId="49" fontId="0" fillId="0" borderId="8" xfId="0" applyNumberFormat="1" applyBorder="1" applyAlignment="1" applyProtection="1">
      <alignment horizontal="center" vertical="center"/>
      <protection hidden="1"/>
    </xf>
    <xf numFmtId="49" fontId="0" fillId="0" borderId="5" xfId="0" applyNumberFormat="1" applyFont="1" applyBorder="1" applyAlignment="1" applyProtection="1">
      <alignment horizontal="center" vertical="center"/>
      <protection hidden="1"/>
    </xf>
    <xf numFmtId="49" fontId="0" fillId="0" borderId="8" xfId="0" applyNumberFormat="1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hidden="1"/>
    </xf>
    <xf numFmtId="49" fontId="0" fillId="0" borderId="2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0" fillId="0" borderId="10" xfId="0" applyFont="1" applyBorder="1" applyAlignment="1" applyProtection="1">
      <alignment horizontal="center" vertical="center"/>
      <protection hidden="1"/>
    </xf>
    <xf numFmtId="0" fontId="0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19</xdr:col>
      <xdr:colOff>293760</xdr:colOff>
      <xdr:row>3</xdr:row>
      <xdr:rowOff>102000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53350" y="0"/>
          <a:ext cx="874785" cy="86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19</xdr:col>
      <xdr:colOff>293760</xdr:colOff>
      <xdr:row>3</xdr:row>
      <xdr:rowOff>102000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53350" y="0"/>
          <a:ext cx="874785" cy="86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142875</xdr:colOff>
      <xdr:row>0</xdr:row>
      <xdr:rowOff>0</xdr:rowOff>
    </xdr:from>
    <xdr:to>
      <xdr:col>20</xdr:col>
      <xdr:colOff>8010</xdr:colOff>
      <xdr:row>3</xdr:row>
      <xdr:rowOff>102000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48600" y="0"/>
          <a:ext cx="874785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tabSelected="1" zoomScale="90" zoomScaleNormal="90" workbookViewId="0">
      <selection activeCell="AA10" sqref="AA10"/>
    </sheetView>
  </sheetViews>
  <sheetFormatPr defaultColWidth="9.140625" defaultRowHeight="15"/>
  <cols>
    <col min="1" max="1" width="6" style="12" customWidth="1"/>
    <col min="2" max="2" width="5.7109375" style="12" customWidth="1"/>
    <col min="3" max="3" width="17.7109375" style="13" customWidth="1"/>
    <col min="4" max="4" width="0.85546875" style="13" customWidth="1"/>
    <col min="5" max="5" width="22.7109375" style="13" customWidth="1"/>
    <col min="6" max="6" width="3.85546875" style="13" customWidth="1"/>
    <col min="7" max="7" width="0.85546875" style="13" customWidth="1"/>
    <col min="8" max="8" width="3.85546875" style="13" customWidth="1"/>
    <col min="9" max="9" width="0.85546875" style="13" customWidth="1"/>
    <col min="10" max="10" width="6" style="13" customWidth="1"/>
    <col min="11" max="11" width="2.7109375" style="13" customWidth="1"/>
    <col min="12" max="12" width="8.7109375" style="13" customWidth="1"/>
    <col min="13" max="13" width="12.7109375" style="13" customWidth="1"/>
    <col min="14" max="14" width="0.85546875" style="13" customWidth="1"/>
    <col min="15" max="15" width="22.7109375" style="13" customWidth="1"/>
    <col min="16" max="16" width="3.85546875" style="13" customWidth="1"/>
    <col min="17" max="17" width="0.85546875" style="13" customWidth="1"/>
    <col min="18" max="18" width="3.85546875" style="13" customWidth="1"/>
    <col min="19" max="19" width="0.85546875" style="13" customWidth="1"/>
    <col min="20" max="20" width="5.7109375" style="50" customWidth="1"/>
    <col min="21" max="21" width="0.85546875" style="13" customWidth="1"/>
    <col min="22" max="22" width="5.7109375" style="50" customWidth="1"/>
    <col min="23" max="16384" width="9.140625" style="13"/>
  </cols>
  <sheetData>
    <row r="1" spans="1:22" ht="30" customHeight="1" thickBot="1">
      <c r="A1" s="66" t="s">
        <v>101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  <c r="Q1" s="67"/>
      <c r="R1" s="67"/>
      <c r="S1" s="67"/>
      <c r="T1" s="67"/>
      <c r="U1" s="67"/>
      <c r="V1" s="67"/>
    </row>
    <row r="2" spans="1:22" ht="15" customHeight="1">
      <c r="A2" s="68" t="s">
        <v>44</v>
      </c>
      <c r="B2" s="69"/>
      <c r="C2" s="70" t="s">
        <v>29</v>
      </c>
      <c r="D2" s="70"/>
      <c r="E2" s="70"/>
      <c r="F2" s="70"/>
      <c r="G2" s="70"/>
      <c r="H2" s="71"/>
      <c r="I2" s="32"/>
      <c r="J2" s="68" t="s">
        <v>36</v>
      </c>
      <c r="K2" s="69"/>
      <c r="L2" s="33">
        <v>42879</v>
      </c>
      <c r="M2" s="34" t="s">
        <v>41</v>
      </c>
      <c r="N2" s="35"/>
      <c r="O2" s="45">
        <v>0.75</v>
      </c>
      <c r="P2" s="67"/>
      <c r="Q2" s="67"/>
      <c r="R2" s="67"/>
      <c r="S2" s="67"/>
      <c r="T2" s="67"/>
      <c r="U2" s="67"/>
      <c r="V2" s="67"/>
    </row>
    <row r="3" spans="1:22" ht="15" customHeight="1" thickBot="1">
      <c r="A3" s="72" t="s">
        <v>35</v>
      </c>
      <c r="B3" s="73"/>
      <c r="C3" s="73" t="s">
        <v>114</v>
      </c>
      <c r="D3" s="73"/>
      <c r="E3" s="73"/>
      <c r="F3" s="73"/>
      <c r="G3" s="73"/>
      <c r="H3" s="74"/>
      <c r="I3" s="32"/>
      <c r="J3" s="72" t="s">
        <v>45</v>
      </c>
      <c r="K3" s="73"/>
      <c r="L3" s="73" t="s">
        <v>113</v>
      </c>
      <c r="M3" s="73"/>
      <c r="N3" s="73"/>
      <c r="O3" s="74"/>
      <c r="P3" s="67"/>
      <c r="Q3" s="67"/>
      <c r="R3" s="67"/>
      <c r="S3" s="67"/>
      <c r="T3" s="67"/>
      <c r="U3" s="67"/>
      <c r="V3" s="67"/>
    </row>
    <row r="4" spans="1:22" ht="9.9499999999999993" customHeight="1">
      <c r="A4" s="36"/>
      <c r="B4" s="3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67"/>
      <c r="Q4" s="67"/>
      <c r="R4" s="67"/>
      <c r="S4" s="67"/>
      <c r="T4" s="67"/>
      <c r="U4" s="67"/>
      <c r="V4" s="67"/>
    </row>
    <row r="5" spans="1:22" ht="20.100000000000001" customHeight="1" thickBot="1">
      <c r="A5" s="75" t="s">
        <v>6</v>
      </c>
      <c r="B5" s="76"/>
      <c r="C5" s="76"/>
      <c r="D5" s="76"/>
      <c r="E5" s="76"/>
      <c r="F5" s="76"/>
      <c r="G5" s="76"/>
      <c r="H5" s="75"/>
      <c r="J5" s="75" t="s">
        <v>7</v>
      </c>
      <c r="K5" s="75"/>
      <c r="L5" s="75"/>
      <c r="M5" s="75"/>
      <c r="N5" s="75"/>
      <c r="O5" s="75"/>
      <c r="P5" s="75"/>
      <c r="Q5" s="75"/>
      <c r="R5" s="75"/>
    </row>
    <row r="6" spans="1:22" ht="15" customHeight="1" thickBot="1">
      <c r="A6" s="51" t="s">
        <v>1</v>
      </c>
      <c r="B6" s="77" t="s">
        <v>9</v>
      </c>
      <c r="C6" s="78"/>
      <c r="D6" s="48" t="s">
        <v>8</v>
      </c>
      <c r="E6" s="48" t="s">
        <v>10</v>
      </c>
      <c r="F6" s="77" t="s">
        <v>2</v>
      </c>
      <c r="G6" s="78"/>
      <c r="H6" s="79"/>
      <c r="J6" s="15" t="s">
        <v>1</v>
      </c>
      <c r="K6" s="80" t="s">
        <v>9</v>
      </c>
      <c r="L6" s="81"/>
      <c r="M6" s="81"/>
      <c r="N6" s="47" t="s">
        <v>8</v>
      </c>
      <c r="O6" s="49" t="s">
        <v>10</v>
      </c>
      <c r="P6" s="80" t="s">
        <v>2</v>
      </c>
      <c r="Q6" s="81"/>
      <c r="R6" s="82"/>
      <c r="T6" s="83" t="s">
        <v>3</v>
      </c>
      <c r="U6" s="84"/>
      <c r="V6" s="85"/>
    </row>
    <row r="7" spans="1:22" ht="27.95" customHeight="1">
      <c r="A7" s="9">
        <f>SUM(O2)</f>
        <v>0.75</v>
      </c>
      <c r="B7" s="86" t="str">
        <f>POZNAMKY!B4</f>
        <v>JUNIOR CHOMUTOV "A"</v>
      </c>
      <c r="C7" s="87"/>
      <c r="D7" s="16" t="s">
        <v>8</v>
      </c>
      <c r="E7" s="27" t="str">
        <f>POZNAMKY!B6</f>
        <v>FK LITVINOV "A"</v>
      </c>
      <c r="F7" s="37"/>
      <c r="G7" s="37" t="s">
        <v>0</v>
      </c>
      <c r="H7" s="38"/>
      <c r="J7" s="9">
        <f>SUM(O2)</f>
        <v>0.75</v>
      </c>
      <c r="K7" s="88" t="str">
        <f>POZNAMKY!B5</f>
        <v>JUNIOR CHOMUTOV "B"</v>
      </c>
      <c r="L7" s="89"/>
      <c r="M7" s="89"/>
      <c r="N7" s="10" t="s">
        <v>8</v>
      </c>
      <c r="O7" s="25" t="str">
        <f>POZNAMKY!B7</f>
        <v>FK LITVINOV "B"</v>
      </c>
      <c r="P7" s="41"/>
      <c r="Q7" s="37" t="s">
        <v>0</v>
      </c>
      <c r="R7" s="38"/>
      <c r="T7" s="90"/>
      <c r="U7" s="92" t="s">
        <v>0</v>
      </c>
      <c r="V7" s="94"/>
    </row>
    <row r="8" spans="1:22" ht="27.95" customHeight="1" thickBot="1">
      <c r="A8" s="9">
        <f>SUM(O2+0.011)</f>
        <v>0.76100000000000001</v>
      </c>
      <c r="B8" s="96" t="str">
        <f>POZNAMKY!B4</f>
        <v>JUNIOR CHOMUTOV "A"</v>
      </c>
      <c r="C8" s="97"/>
      <c r="D8" s="17" t="s">
        <v>8</v>
      </c>
      <c r="E8" s="28" t="str">
        <f>POZNAMKY!B7</f>
        <v>FK LITVINOV "B"</v>
      </c>
      <c r="F8" s="39"/>
      <c r="G8" s="39" t="s">
        <v>0</v>
      </c>
      <c r="H8" s="40"/>
      <c r="J8" s="9">
        <f>SUM(O2+0.011)</f>
        <v>0.76100000000000001</v>
      </c>
      <c r="K8" s="88" t="str">
        <f>POZNAMKY!B5</f>
        <v>JUNIOR CHOMUTOV "B"</v>
      </c>
      <c r="L8" s="89"/>
      <c r="M8" s="89"/>
      <c r="N8" s="11" t="s">
        <v>8</v>
      </c>
      <c r="O8" s="26" t="str">
        <f>POZNAMKY!B6</f>
        <v>FK LITVINOV "A"</v>
      </c>
      <c r="P8" s="42"/>
      <c r="Q8" s="39" t="s">
        <v>0</v>
      </c>
      <c r="R8" s="40"/>
      <c r="T8" s="91"/>
      <c r="U8" s="93"/>
      <c r="V8" s="95"/>
    </row>
    <row r="9" spans="1:22" ht="3.95" customHeight="1" thickBot="1">
      <c r="B9" s="23"/>
      <c r="C9" s="23"/>
      <c r="E9" s="29"/>
      <c r="F9" s="32"/>
      <c r="G9" s="32"/>
      <c r="H9" s="32"/>
      <c r="J9" s="12"/>
      <c r="K9" s="24"/>
      <c r="L9" s="24"/>
      <c r="M9" s="24"/>
      <c r="O9" s="24"/>
      <c r="P9" s="32"/>
      <c r="Q9" s="32"/>
      <c r="R9" s="32"/>
      <c r="T9" s="43"/>
      <c r="U9" s="43"/>
      <c r="V9" s="43"/>
    </row>
    <row r="10" spans="1:22" ht="27.95" customHeight="1">
      <c r="A10" s="14">
        <f>SUM(O2+0.0215)</f>
        <v>0.77149999999999996</v>
      </c>
      <c r="B10" s="86" t="str">
        <f>POZNAMKY!B4</f>
        <v>JUNIOR CHOMUTOV "A"</v>
      </c>
      <c r="C10" s="87"/>
      <c r="D10" s="16" t="s">
        <v>8</v>
      </c>
      <c r="E10" s="27" t="str">
        <f>POZNAMKY!B8</f>
        <v>MOSTECKÝ FK ZELENÍ "A"</v>
      </c>
      <c r="F10" s="41"/>
      <c r="G10" s="37" t="s">
        <v>0</v>
      </c>
      <c r="H10" s="38"/>
      <c r="J10" s="14">
        <f>SUM(O2+0.0215)</f>
        <v>0.77149999999999996</v>
      </c>
      <c r="K10" s="88" t="str">
        <f>POZNAMKY!B5</f>
        <v>JUNIOR CHOMUTOV "B"</v>
      </c>
      <c r="L10" s="89"/>
      <c r="M10" s="89"/>
      <c r="N10" s="10" t="s">
        <v>8</v>
      </c>
      <c r="O10" s="25" t="str">
        <f>POZNAMKY!B9</f>
        <v>MOSTECKÝ FK ZELENÍ "B"</v>
      </c>
      <c r="P10" s="41"/>
      <c r="Q10" s="37" t="s">
        <v>0</v>
      </c>
      <c r="R10" s="38"/>
      <c r="T10" s="90"/>
      <c r="U10" s="92" t="s">
        <v>0</v>
      </c>
      <c r="V10" s="94"/>
    </row>
    <row r="11" spans="1:22" ht="27.95" customHeight="1" thickBot="1">
      <c r="A11" s="18">
        <f>SUM(O2+0.0315)</f>
        <v>0.78149999999999997</v>
      </c>
      <c r="B11" s="96" t="str">
        <f>POZNAMKY!B4</f>
        <v>JUNIOR CHOMUTOV "A"</v>
      </c>
      <c r="C11" s="97"/>
      <c r="D11" s="17" t="s">
        <v>8</v>
      </c>
      <c r="E11" s="28" t="str">
        <f>POZNAMKY!B9</f>
        <v>MOSTECKÝ FK ZELENÍ "B"</v>
      </c>
      <c r="F11" s="42"/>
      <c r="G11" s="39" t="s">
        <v>0</v>
      </c>
      <c r="H11" s="40"/>
      <c r="J11" s="14">
        <f>SUM(O2+0.0315)</f>
        <v>0.78149999999999997</v>
      </c>
      <c r="K11" s="88" t="str">
        <f>POZNAMKY!B5</f>
        <v>JUNIOR CHOMUTOV "B"</v>
      </c>
      <c r="L11" s="89"/>
      <c r="M11" s="89"/>
      <c r="N11" s="11" t="s">
        <v>8</v>
      </c>
      <c r="O11" s="26" t="str">
        <f>POZNAMKY!B8</f>
        <v>MOSTECKÝ FK ZELENÍ "A"</v>
      </c>
      <c r="P11" s="42"/>
      <c r="Q11" s="39" t="s">
        <v>0</v>
      </c>
      <c r="R11" s="40"/>
      <c r="T11" s="91"/>
      <c r="U11" s="93"/>
      <c r="V11" s="95"/>
    </row>
    <row r="12" spans="1:22" ht="3.95" customHeight="1" thickBot="1">
      <c r="B12" s="23"/>
      <c r="C12" s="23"/>
      <c r="E12" s="29"/>
      <c r="F12" s="32"/>
      <c r="G12" s="32"/>
      <c r="H12" s="32"/>
      <c r="J12" s="12"/>
      <c r="K12" s="24"/>
      <c r="L12" s="24"/>
      <c r="M12" s="24"/>
      <c r="O12" s="24"/>
      <c r="P12" s="32"/>
      <c r="Q12" s="32"/>
      <c r="R12" s="32"/>
      <c r="T12" s="43"/>
      <c r="U12" s="43"/>
      <c r="V12" s="43"/>
    </row>
    <row r="13" spans="1:22" ht="27.95" customHeight="1">
      <c r="A13" s="14">
        <f>SUM(O2+0.042)</f>
        <v>0.79200000000000004</v>
      </c>
      <c r="B13" s="86" t="str">
        <f>POZNAMKY!B4</f>
        <v>JUNIOR CHOMUTOV "A"</v>
      </c>
      <c r="C13" s="87"/>
      <c r="D13" s="16" t="s">
        <v>8</v>
      </c>
      <c r="E13" s="27" t="str">
        <f>POZNAMKY!B10</f>
        <v>FK USTI N/L "A"</v>
      </c>
      <c r="F13" s="41"/>
      <c r="G13" s="37" t="s">
        <v>0</v>
      </c>
      <c r="H13" s="38"/>
      <c r="J13" s="14">
        <f>SUM(O2+0.042)</f>
        <v>0.79200000000000004</v>
      </c>
      <c r="K13" s="88" t="str">
        <f>POZNAMKY!B5</f>
        <v>JUNIOR CHOMUTOV "B"</v>
      </c>
      <c r="L13" s="89"/>
      <c r="M13" s="89"/>
      <c r="N13" s="10" t="s">
        <v>8</v>
      </c>
      <c r="O13" s="25" t="str">
        <f>POZNAMKY!B11</f>
        <v>FK USTI N/L "B"</v>
      </c>
      <c r="P13" s="41"/>
      <c r="Q13" s="37" t="s">
        <v>0</v>
      </c>
      <c r="R13" s="38"/>
      <c r="T13" s="90"/>
      <c r="U13" s="92" t="s">
        <v>0</v>
      </c>
      <c r="V13" s="94"/>
    </row>
    <row r="14" spans="1:22" ht="27.95" customHeight="1" thickBot="1">
      <c r="A14" s="14">
        <f>SUM(O2+0.0525)</f>
        <v>0.80249999999999999</v>
      </c>
      <c r="B14" s="86" t="str">
        <f>POZNAMKY!B4</f>
        <v>JUNIOR CHOMUTOV "A"</v>
      </c>
      <c r="C14" s="87"/>
      <c r="D14" s="16" t="s">
        <v>8</v>
      </c>
      <c r="E14" s="27" t="str">
        <f>POZNAMKY!B11</f>
        <v>FK USTI N/L "B"</v>
      </c>
      <c r="F14" s="42"/>
      <c r="G14" s="39" t="s">
        <v>0</v>
      </c>
      <c r="H14" s="40"/>
      <c r="J14" s="14">
        <f>SUM(O2+0.0525)</f>
        <v>0.80249999999999999</v>
      </c>
      <c r="K14" s="88" t="str">
        <f>POZNAMKY!B5</f>
        <v>JUNIOR CHOMUTOV "B"</v>
      </c>
      <c r="L14" s="89"/>
      <c r="M14" s="89"/>
      <c r="N14" s="11" t="s">
        <v>8</v>
      </c>
      <c r="O14" s="26" t="str">
        <f>POZNAMKY!B10</f>
        <v>FK USTI N/L "A"</v>
      </c>
      <c r="P14" s="42"/>
      <c r="Q14" s="39" t="s">
        <v>0</v>
      </c>
      <c r="R14" s="40"/>
      <c r="T14" s="91"/>
      <c r="U14" s="93"/>
      <c r="V14" s="95"/>
    </row>
    <row r="15" spans="1:22" ht="3.95" customHeight="1">
      <c r="V15" s="50" t="s">
        <v>74</v>
      </c>
    </row>
    <row r="16" spans="1:22" ht="20.100000000000001" customHeight="1" thickBot="1">
      <c r="A16" s="75" t="s">
        <v>4</v>
      </c>
      <c r="B16" s="76"/>
      <c r="C16" s="76"/>
      <c r="D16" s="76"/>
      <c r="E16" s="76"/>
      <c r="F16" s="76"/>
      <c r="G16" s="76"/>
      <c r="H16" s="75"/>
      <c r="J16" s="75" t="s">
        <v>5</v>
      </c>
      <c r="K16" s="75"/>
      <c r="L16" s="75"/>
      <c r="M16" s="75"/>
      <c r="N16" s="75"/>
      <c r="O16" s="75"/>
      <c r="P16" s="75"/>
      <c r="Q16" s="75"/>
      <c r="R16" s="75"/>
    </row>
    <row r="17" spans="1:22" ht="15" customHeight="1" thickBot="1">
      <c r="A17" s="15" t="s">
        <v>1</v>
      </c>
      <c r="B17" s="80" t="s">
        <v>9</v>
      </c>
      <c r="C17" s="81"/>
      <c r="D17" s="48" t="s">
        <v>8</v>
      </c>
      <c r="E17" s="48" t="s">
        <v>10</v>
      </c>
      <c r="F17" s="77" t="s">
        <v>2</v>
      </c>
      <c r="G17" s="78"/>
      <c r="H17" s="79"/>
      <c r="J17" s="15" t="s">
        <v>1</v>
      </c>
      <c r="K17" s="80" t="s">
        <v>9</v>
      </c>
      <c r="L17" s="81"/>
      <c r="M17" s="81"/>
      <c r="N17" s="47" t="s">
        <v>8</v>
      </c>
      <c r="O17" s="49" t="s">
        <v>10</v>
      </c>
      <c r="P17" s="80" t="s">
        <v>2</v>
      </c>
      <c r="Q17" s="81"/>
      <c r="R17" s="82"/>
      <c r="T17" s="83" t="s">
        <v>3</v>
      </c>
      <c r="U17" s="84"/>
      <c r="V17" s="85"/>
    </row>
    <row r="18" spans="1:22" ht="27.95" customHeight="1">
      <c r="A18" s="9">
        <f>SUM(O2)</f>
        <v>0.75</v>
      </c>
      <c r="B18" s="88" t="str">
        <f>POZNAMKY!B8</f>
        <v>MOSTECKÝ FK ZELENÍ "A"</v>
      </c>
      <c r="C18" s="89"/>
      <c r="D18" s="16" t="s">
        <v>8</v>
      </c>
      <c r="E18" s="30" t="str">
        <f>POZNAMKY!B10</f>
        <v>FK USTI N/L "A"</v>
      </c>
      <c r="F18" s="41"/>
      <c r="G18" s="37" t="s">
        <v>0</v>
      </c>
      <c r="H18" s="38"/>
      <c r="J18" s="9">
        <f>SUM(O2)</f>
        <v>0.75</v>
      </c>
      <c r="K18" s="88" t="str">
        <f>POZNAMKY!B9</f>
        <v>MOSTECKÝ FK ZELENÍ "B"</v>
      </c>
      <c r="L18" s="89"/>
      <c r="M18" s="89"/>
      <c r="N18" s="30" t="s">
        <v>8</v>
      </c>
      <c r="O18" s="25" t="str">
        <f>POZNAMKY!B11</f>
        <v>FK USTI N/L "B"</v>
      </c>
      <c r="P18" s="41"/>
      <c r="Q18" s="37" t="s">
        <v>0</v>
      </c>
      <c r="R18" s="38"/>
      <c r="T18" s="90"/>
      <c r="U18" s="92" t="s">
        <v>0</v>
      </c>
      <c r="V18" s="94"/>
    </row>
    <row r="19" spans="1:22" ht="27.95" customHeight="1" thickBot="1">
      <c r="A19" s="9">
        <f>SUM(O2+0.011)</f>
        <v>0.76100000000000001</v>
      </c>
      <c r="B19" s="88" t="str">
        <f>POZNAMKY!B8</f>
        <v>MOSTECKÝ FK ZELENÍ "A"</v>
      </c>
      <c r="C19" s="89"/>
      <c r="D19" s="16" t="s">
        <v>8</v>
      </c>
      <c r="E19" s="26" t="str">
        <f>POZNAMKY!B11</f>
        <v>FK USTI N/L "B"</v>
      </c>
      <c r="F19" s="42"/>
      <c r="G19" s="39" t="s">
        <v>0</v>
      </c>
      <c r="H19" s="40"/>
      <c r="J19" s="9">
        <f>SUM(O2+0.011)</f>
        <v>0.76100000000000001</v>
      </c>
      <c r="K19" s="88" t="str">
        <f>POZNAMKY!B9</f>
        <v>MOSTECKÝ FK ZELENÍ "B"</v>
      </c>
      <c r="L19" s="89"/>
      <c r="M19" s="89"/>
      <c r="N19" s="46" t="s">
        <v>8</v>
      </c>
      <c r="O19" s="26" t="str">
        <f>POZNAMKY!B10</f>
        <v>FK USTI N/L "A"</v>
      </c>
      <c r="P19" s="42"/>
      <c r="Q19" s="39" t="s">
        <v>0</v>
      </c>
      <c r="R19" s="40"/>
      <c r="T19" s="91"/>
      <c r="U19" s="93"/>
      <c r="V19" s="95"/>
    </row>
    <row r="20" spans="1:22" ht="3.95" customHeight="1" thickBot="1">
      <c r="B20" s="24"/>
      <c r="C20" s="24"/>
      <c r="E20" s="24"/>
      <c r="F20" s="32"/>
      <c r="G20" s="32"/>
      <c r="H20" s="32"/>
      <c r="J20" s="12"/>
      <c r="K20" s="24"/>
      <c r="L20" s="24"/>
      <c r="M20" s="24"/>
      <c r="N20" s="24"/>
      <c r="O20" s="24"/>
      <c r="P20" s="32"/>
      <c r="Q20" s="32"/>
      <c r="R20" s="32"/>
      <c r="T20" s="43"/>
      <c r="U20" s="43"/>
      <c r="V20" s="43"/>
    </row>
    <row r="21" spans="1:22" ht="27.95" customHeight="1">
      <c r="A21" s="14">
        <f>SUM(O2+0.0215)</f>
        <v>0.77149999999999996</v>
      </c>
      <c r="B21" s="88" t="str">
        <f>POZNAMKY!B6</f>
        <v>FK LITVINOV "A"</v>
      </c>
      <c r="C21" s="89"/>
      <c r="D21" s="16" t="s">
        <v>8</v>
      </c>
      <c r="E21" s="30" t="str">
        <f>POZNAMKY!B10</f>
        <v>FK USTI N/L "A"</v>
      </c>
      <c r="F21" s="41"/>
      <c r="G21" s="37" t="s">
        <v>0</v>
      </c>
      <c r="H21" s="38"/>
      <c r="J21" s="14">
        <f>SUM(O2+0.0215)</f>
        <v>0.77149999999999996</v>
      </c>
      <c r="K21" s="88" t="str">
        <f>POZNAMKY!B7</f>
        <v>FK LITVINOV "B"</v>
      </c>
      <c r="L21" s="89"/>
      <c r="M21" s="89"/>
      <c r="N21" s="30" t="s">
        <v>8</v>
      </c>
      <c r="O21" s="25" t="str">
        <f>POZNAMKY!B11</f>
        <v>FK USTI N/L "B"</v>
      </c>
      <c r="P21" s="41"/>
      <c r="Q21" s="37" t="s">
        <v>0</v>
      </c>
      <c r="R21" s="38"/>
      <c r="T21" s="90"/>
      <c r="U21" s="92" t="s">
        <v>0</v>
      </c>
      <c r="V21" s="94"/>
    </row>
    <row r="22" spans="1:22" ht="27.95" customHeight="1" thickBot="1">
      <c r="A22" s="14">
        <f>SUM(O2+0.0315)</f>
        <v>0.78149999999999997</v>
      </c>
      <c r="B22" s="88" t="str">
        <f>POZNAMKY!B6</f>
        <v>FK LITVINOV "A"</v>
      </c>
      <c r="C22" s="89"/>
      <c r="D22" s="16" t="s">
        <v>8</v>
      </c>
      <c r="E22" s="26" t="str">
        <f>POZNAMKY!B11</f>
        <v>FK USTI N/L "B"</v>
      </c>
      <c r="F22" s="42"/>
      <c r="G22" s="39" t="s">
        <v>0</v>
      </c>
      <c r="H22" s="40"/>
      <c r="J22" s="14">
        <f>SUM(O2+0.0315)</f>
        <v>0.78149999999999997</v>
      </c>
      <c r="K22" s="88" t="str">
        <f>POZNAMKY!B7</f>
        <v>FK LITVINOV "B"</v>
      </c>
      <c r="L22" s="89"/>
      <c r="M22" s="89"/>
      <c r="N22" s="46" t="s">
        <v>8</v>
      </c>
      <c r="O22" s="26" t="str">
        <f>POZNAMKY!B10</f>
        <v>FK USTI N/L "A"</v>
      </c>
      <c r="P22" s="42"/>
      <c r="Q22" s="39" t="s">
        <v>0</v>
      </c>
      <c r="R22" s="40"/>
      <c r="T22" s="91"/>
      <c r="U22" s="93"/>
      <c r="V22" s="95"/>
    </row>
    <row r="23" spans="1:22" ht="3.95" customHeight="1" thickBot="1">
      <c r="B23" s="24"/>
      <c r="C23" s="24"/>
      <c r="E23" s="24"/>
      <c r="F23" s="32"/>
      <c r="G23" s="32"/>
      <c r="H23" s="32"/>
      <c r="J23" s="12"/>
      <c r="K23" s="24"/>
      <c r="L23" s="24"/>
      <c r="M23" s="24"/>
      <c r="N23" s="24"/>
      <c r="O23" s="24"/>
      <c r="P23" s="32"/>
      <c r="Q23" s="32"/>
      <c r="R23" s="32"/>
      <c r="T23" s="43"/>
      <c r="U23" s="43"/>
      <c r="V23" s="43"/>
    </row>
    <row r="24" spans="1:22" ht="27.95" customHeight="1">
      <c r="A24" s="14">
        <f>SUM(O2+0.042)</f>
        <v>0.79200000000000004</v>
      </c>
      <c r="B24" s="88" t="str">
        <f>POZNAMKY!B6</f>
        <v>FK LITVINOV "A"</v>
      </c>
      <c r="C24" s="89"/>
      <c r="D24" s="16" t="s">
        <v>8</v>
      </c>
      <c r="E24" s="30" t="str">
        <f>POZNAMKY!B8</f>
        <v>MOSTECKÝ FK ZELENÍ "A"</v>
      </c>
      <c r="F24" s="41"/>
      <c r="G24" s="37" t="s">
        <v>0</v>
      </c>
      <c r="H24" s="38"/>
      <c r="J24" s="14">
        <f>SUM(O2+0.042)</f>
        <v>0.79200000000000004</v>
      </c>
      <c r="K24" s="88" t="str">
        <f>POZNAMKY!B7</f>
        <v>FK LITVINOV "B"</v>
      </c>
      <c r="L24" s="89"/>
      <c r="M24" s="89"/>
      <c r="N24" s="30" t="s">
        <v>8</v>
      </c>
      <c r="O24" s="25" t="str">
        <f>POZNAMKY!B9</f>
        <v>MOSTECKÝ FK ZELENÍ "B"</v>
      </c>
      <c r="P24" s="41"/>
      <c r="Q24" s="37" t="s">
        <v>0</v>
      </c>
      <c r="R24" s="38"/>
      <c r="T24" s="90"/>
      <c r="U24" s="92" t="s">
        <v>0</v>
      </c>
      <c r="V24" s="94"/>
    </row>
    <row r="25" spans="1:22" ht="27.95" customHeight="1" thickBot="1">
      <c r="A25" s="14">
        <f>SUM(O2+0.0525)</f>
        <v>0.80249999999999999</v>
      </c>
      <c r="B25" s="88" t="str">
        <f>POZNAMKY!B6</f>
        <v>FK LITVINOV "A"</v>
      </c>
      <c r="C25" s="89"/>
      <c r="D25" s="16" t="s">
        <v>8</v>
      </c>
      <c r="E25" s="26" t="str">
        <f>POZNAMKY!B9</f>
        <v>MOSTECKÝ FK ZELENÍ "B"</v>
      </c>
      <c r="F25" s="42"/>
      <c r="G25" s="39" t="s">
        <v>0</v>
      </c>
      <c r="H25" s="40"/>
      <c r="J25" s="14">
        <f>SUM(O2+0.0525)</f>
        <v>0.80249999999999999</v>
      </c>
      <c r="K25" s="88" t="str">
        <f>POZNAMKY!B7</f>
        <v>FK LITVINOV "B"</v>
      </c>
      <c r="L25" s="89"/>
      <c r="M25" s="89"/>
      <c r="N25" s="46" t="s">
        <v>8</v>
      </c>
      <c r="O25" s="26" t="str">
        <f>POZNAMKY!B8</f>
        <v>MOSTECKÝ FK ZELENÍ "A"</v>
      </c>
      <c r="P25" s="42"/>
      <c r="Q25" s="39" t="s">
        <v>0</v>
      </c>
      <c r="R25" s="40"/>
      <c r="T25" s="91"/>
      <c r="U25" s="93"/>
      <c r="V25" s="95"/>
    </row>
  </sheetData>
  <sheetProtection password="C6B5" sheet="1" objects="1" scenarios="1"/>
  <mergeCells count="65">
    <mergeCell ref="B24:C24"/>
    <mergeCell ref="K24:M24"/>
    <mergeCell ref="T24:T25"/>
    <mergeCell ref="U24:U25"/>
    <mergeCell ref="V24:V25"/>
    <mergeCell ref="B25:C25"/>
    <mergeCell ref="K25:M25"/>
    <mergeCell ref="B21:C21"/>
    <mergeCell ref="K21:M21"/>
    <mergeCell ref="T21:T22"/>
    <mergeCell ref="U21:U22"/>
    <mergeCell ref="V21:V22"/>
    <mergeCell ref="B22:C22"/>
    <mergeCell ref="K22:M22"/>
    <mergeCell ref="T17:V17"/>
    <mergeCell ref="B18:C18"/>
    <mergeCell ref="K18:M18"/>
    <mergeCell ref="T18:T19"/>
    <mergeCell ref="U18:U19"/>
    <mergeCell ref="V18:V19"/>
    <mergeCell ref="B19:C19"/>
    <mergeCell ref="K19:M19"/>
    <mergeCell ref="A16:H16"/>
    <mergeCell ref="J16:R16"/>
    <mergeCell ref="B17:C17"/>
    <mergeCell ref="F17:H17"/>
    <mergeCell ref="K17:M17"/>
    <mergeCell ref="P17:R17"/>
    <mergeCell ref="B13:C13"/>
    <mergeCell ref="K13:M13"/>
    <mergeCell ref="T13:T14"/>
    <mergeCell ref="U13:U14"/>
    <mergeCell ref="V13:V14"/>
    <mergeCell ref="B14:C14"/>
    <mergeCell ref="K14:M14"/>
    <mergeCell ref="B10:C10"/>
    <mergeCell ref="K10:M10"/>
    <mergeCell ref="T10:T11"/>
    <mergeCell ref="U10:U11"/>
    <mergeCell ref="V10:V11"/>
    <mergeCell ref="B11:C11"/>
    <mergeCell ref="K11:M11"/>
    <mergeCell ref="T6:V6"/>
    <mergeCell ref="B7:C7"/>
    <mergeCell ref="K7:M7"/>
    <mergeCell ref="T7:T8"/>
    <mergeCell ref="U7:U8"/>
    <mergeCell ref="V7:V8"/>
    <mergeCell ref="B8:C8"/>
    <mergeCell ref="K8:M8"/>
    <mergeCell ref="A5:H5"/>
    <mergeCell ref="J5:R5"/>
    <mergeCell ref="B6:C6"/>
    <mergeCell ref="F6:H6"/>
    <mergeCell ref="K6:M6"/>
    <mergeCell ref="P6:R6"/>
    <mergeCell ref="A1:O1"/>
    <mergeCell ref="P1:V4"/>
    <mergeCell ref="A2:B2"/>
    <mergeCell ref="C2:H2"/>
    <mergeCell ref="J2:K2"/>
    <mergeCell ref="A3:B3"/>
    <mergeCell ref="C3:H3"/>
    <mergeCell ref="J3:K3"/>
    <mergeCell ref="L3:O3"/>
  </mergeCells>
  <dataValidations count="4">
    <dataValidation type="list" allowBlank="1" showInputMessage="1" showErrorMessage="1" sqref="L23:M23">
      <formula1>$B$4:$B$23</formula1>
    </dataValidation>
    <dataValidation type="date" errorStyle="warning" operator="greaterThan" showInputMessage="1" showErrorMessage="1" prompt="vybrta ze seznamu" sqref="L2">
      <formula1>42824</formula1>
    </dataValidation>
    <dataValidation type="date" operator="greaterThan" allowBlank="1" showInputMessage="1" showErrorMessage="1" sqref="Y3">
      <formula1>42736</formula1>
    </dataValidation>
    <dataValidation type="time" operator="greaterThan" allowBlank="1" showInputMessage="1" showErrorMessage="1" sqref="O2">
      <formula1>0.333333333333333</formula1>
    </dataValidation>
  </dataValidations>
  <pageMargins left="0.23622047244094491" right="0.23622047244094491" top="0.59055118110236227" bottom="0.59055118110236227" header="0.31496062992125984" footer="0.31496062992125984"/>
  <pageSetup paperSize="9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POZNAMKY!$D$4:$D$25</xm:f>
          </x14:formula1>
          <xm:sqref>L12:M12</xm:sqref>
        </x14:dataValidation>
        <x14:dataValidation type="list" errorStyle="warning" allowBlank="1" showInputMessage="1" showErrorMessage="1" prompt="vybrat ze seznamu">
          <x14:formula1>
            <xm:f>POZNAMKY!$I$3:$I$12</xm:f>
          </x14:formula1>
          <xm:sqref>M2</xm:sqref>
        </x14:dataValidation>
        <x14:dataValidation type="list" allowBlank="1" showInputMessage="1" showErrorMessage="1" prompt="vybrat ze seznamu">
          <x14:formula1>
            <xm:f>POZNAMKY!$F$3:$F$14</xm:f>
          </x14:formula1>
          <xm:sqref>C2:H2</xm:sqref>
        </x14:dataValidation>
        <x14:dataValidation type="list" allowBlank="1" showInputMessage="1" showErrorMessage="1" prompt="vybrat ze seznamu">
          <x14:formula1>
            <xm:f>POZNAMKY!$G$3:$G$25</xm:f>
          </x14:formula1>
          <xm:sqref>L3:O3</xm:sqref>
        </x14:dataValidation>
        <x14:dataValidation type="list" allowBlank="1" showInputMessage="1" showErrorMessage="1">
          <x14:formula1>
            <xm:f>POZNAMKY!$H$3:$H$25</xm:f>
          </x14:formula1>
          <xm:sqref>C3:H3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V25"/>
  <sheetViews>
    <sheetView topLeftCell="A4" zoomScale="90" zoomScaleNormal="90" workbookViewId="0">
      <selection activeCell="Z24" sqref="Z24"/>
    </sheetView>
  </sheetViews>
  <sheetFormatPr defaultColWidth="9.140625" defaultRowHeight="15"/>
  <cols>
    <col min="1" max="2" width="5.7109375" style="12" customWidth="1"/>
    <col min="3" max="3" width="17.7109375" style="13" customWidth="1"/>
    <col min="4" max="4" width="0.85546875" style="13" customWidth="1"/>
    <col min="5" max="5" width="22.7109375" style="13" customWidth="1"/>
    <col min="6" max="6" width="3.85546875" style="13" customWidth="1"/>
    <col min="7" max="7" width="0.85546875" style="13" customWidth="1"/>
    <col min="8" max="8" width="3.85546875" style="13" customWidth="1"/>
    <col min="9" max="9" width="0.85546875" style="13" customWidth="1"/>
    <col min="10" max="10" width="5.7109375" style="13" customWidth="1"/>
    <col min="11" max="11" width="2.7109375" style="13" customWidth="1"/>
    <col min="12" max="12" width="8.7109375" style="13" customWidth="1"/>
    <col min="13" max="13" width="12.7109375" style="13" customWidth="1"/>
    <col min="14" max="14" width="0.85546875" style="13" customWidth="1"/>
    <col min="15" max="15" width="22.7109375" style="13" customWidth="1"/>
    <col min="16" max="16" width="3.85546875" style="13" customWidth="1"/>
    <col min="17" max="17" width="0.85546875" style="13" customWidth="1"/>
    <col min="18" max="18" width="3.85546875" style="13" customWidth="1"/>
    <col min="19" max="19" width="0.85546875" style="13" customWidth="1"/>
    <col min="20" max="20" width="5.7109375" style="50" customWidth="1"/>
    <col min="21" max="21" width="0.85546875" style="13" customWidth="1"/>
    <col min="22" max="22" width="5.7109375" style="50" customWidth="1"/>
    <col min="23" max="16384" width="9.140625" style="13"/>
  </cols>
  <sheetData>
    <row r="1" spans="1:22" ht="30" customHeight="1" thickBot="1">
      <c r="A1" s="66" t="s">
        <v>101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  <c r="Q1" s="67"/>
      <c r="R1" s="67"/>
      <c r="S1" s="67"/>
      <c r="T1" s="67"/>
      <c r="U1" s="67"/>
      <c r="V1" s="67"/>
    </row>
    <row r="2" spans="1:22" ht="15" customHeight="1">
      <c r="A2" s="68" t="s">
        <v>44</v>
      </c>
      <c r="B2" s="69"/>
      <c r="C2" s="70" t="s">
        <v>34</v>
      </c>
      <c r="D2" s="70"/>
      <c r="E2" s="70"/>
      <c r="F2" s="70"/>
      <c r="G2" s="70"/>
      <c r="H2" s="71"/>
      <c r="I2" s="32"/>
      <c r="J2" s="68" t="s">
        <v>36</v>
      </c>
      <c r="K2" s="69"/>
      <c r="L2" s="33">
        <v>42861</v>
      </c>
      <c r="M2" s="34" t="s">
        <v>37</v>
      </c>
      <c r="N2" s="35"/>
      <c r="O2" s="45">
        <v>0.375</v>
      </c>
      <c r="P2" s="67"/>
      <c r="Q2" s="67"/>
      <c r="R2" s="67"/>
      <c r="S2" s="67"/>
      <c r="T2" s="67"/>
      <c r="U2" s="67"/>
      <c r="V2" s="67"/>
    </row>
    <row r="3" spans="1:22" ht="15" customHeight="1" thickBot="1">
      <c r="A3" s="72" t="s">
        <v>35</v>
      </c>
      <c r="B3" s="73"/>
      <c r="C3" s="73" t="s">
        <v>99</v>
      </c>
      <c r="D3" s="73"/>
      <c r="E3" s="73"/>
      <c r="F3" s="73"/>
      <c r="G3" s="73"/>
      <c r="H3" s="74"/>
      <c r="I3" s="32"/>
      <c r="J3" s="72" t="s">
        <v>45</v>
      </c>
      <c r="K3" s="73"/>
      <c r="L3" s="73" t="s">
        <v>61</v>
      </c>
      <c r="M3" s="73"/>
      <c r="N3" s="73"/>
      <c r="O3" s="74"/>
      <c r="P3" s="67"/>
      <c r="Q3" s="67"/>
      <c r="R3" s="67"/>
      <c r="S3" s="67"/>
      <c r="T3" s="67"/>
      <c r="U3" s="67"/>
      <c r="V3" s="67"/>
    </row>
    <row r="4" spans="1:22" ht="9.9499999999999993" customHeight="1">
      <c r="A4" s="36"/>
      <c r="B4" s="3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67"/>
      <c r="Q4" s="67"/>
      <c r="R4" s="67"/>
      <c r="S4" s="67"/>
      <c r="T4" s="67"/>
      <c r="U4" s="67"/>
      <c r="V4" s="67"/>
    </row>
    <row r="5" spans="1:22" ht="20.100000000000001" customHeight="1" thickBot="1">
      <c r="A5" s="75" t="s">
        <v>6</v>
      </c>
      <c r="B5" s="76"/>
      <c r="C5" s="76"/>
      <c r="D5" s="76"/>
      <c r="E5" s="76"/>
      <c r="F5" s="76"/>
      <c r="G5" s="76"/>
      <c r="H5" s="75"/>
      <c r="J5" s="75" t="s">
        <v>7</v>
      </c>
      <c r="K5" s="75"/>
      <c r="L5" s="75"/>
      <c r="M5" s="75"/>
      <c r="N5" s="75"/>
      <c r="O5" s="75"/>
      <c r="P5" s="75"/>
      <c r="Q5" s="75"/>
      <c r="R5" s="75"/>
    </row>
    <row r="6" spans="1:22" ht="15" customHeight="1" thickBot="1">
      <c r="A6" s="51" t="s">
        <v>1</v>
      </c>
      <c r="B6" s="77" t="s">
        <v>9</v>
      </c>
      <c r="C6" s="78"/>
      <c r="D6" s="48" t="s">
        <v>8</v>
      </c>
      <c r="E6" s="48" t="s">
        <v>10</v>
      </c>
      <c r="F6" s="77" t="s">
        <v>2</v>
      </c>
      <c r="G6" s="78"/>
      <c r="H6" s="79"/>
      <c r="J6" s="15" t="s">
        <v>1</v>
      </c>
      <c r="K6" s="80" t="s">
        <v>9</v>
      </c>
      <c r="L6" s="81"/>
      <c r="M6" s="81"/>
      <c r="N6" s="47" t="s">
        <v>8</v>
      </c>
      <c r="O6" s="49" t="s">
        <v>10</v>
      </c>
      <c r="P6" s="80" t="s">
        <v>2</v>
      </c>
      <c r="Q6" s="81"/>
      <c r="R6" s="82"/>
      <c r="T6" s="83" t="s">
        <v>3</v>
      </c>
      <c r="U6" s="84"/>
      <c r="V6" s="85"/>
    </row>
    <row r="7" spans="1:22" ht="27.95" customHeight="1">
      <c r="A7" s="9">
        <f>SUM(O2)</f>
        <v>0.375</v>
      </c>
      <c r="B7" s="98" t="str">
        <f>POZNAMKY!B13</f>
        <v>SK ERVĚNICE JIRKOV "A"</v>
      </c>
      <c r="C7" s="99"/>
      <c r="D7" s="57" t="s">
        <v>8</v>
      </c>
      <c r="E7" s="58" t="str">
        <f>POZNAMKY!B15</f>
        <v>MOSTECKÝ FK MODRÝ "A"</v>
      </c>
      <c r="F7" s="37"/>
      <c r="G7" s="37" t="s">
        <v>0</v>
      </c>
      <c r="H7" s="38"/>
      <c r="J7" s="9">
        <f>SUM(O2)</f>
        <v>0.375</v>
      </c>
      <c r="K7" s="100" t="str">
        <f>POZNAMKY!B14</f>
        <v>SK ERVĚNICE  JIRKOV "B"</v>
      </c>
      <c r="L7" s="101"/>
      <c r="M7" s="101"/>
      <c r="N7" s="59" t="s">
        <v>8</v>
      </c>
      <c r="O7" s="60" t="str">
        <f>POZNAMKY!B16</f>
        <v>MOSTECKÝ FK MODRÝ "B"</v>
      </c>
      <c r="P7" s="41"/>
      <c r="Q7" s="37" t="s">
        <v>0</v>
      </c>
      <c r="R7" s="38"/>
      <c r="S7" s="32"/>
      <c r="T7" s="90">
        <v>7</v>
      </c>
      <c r="U7" s="92" t="s">
        <v>0</v>
      </c>
      <c r="V7" s="94">
        <v>8</v>
      </c>
    </row>
    <row r="8" spans="1:22" ht="27.95" customHeight="1" thickBot="1">
      <c r="A8" s="9">
        <f>SUM(O2+0.011)</f>
        <v>0.38600000000000001</v>
      </c>
      <c r="B8" s="98" t="str">
        <f>POZNAMKY!B13</f>
        <v>SK ERVĚNICE JIRKOV "A"</v>
      </c>
      <c r="C8" s="99"/>
      <c r="D8" s="57" t="s">
        <v>8</v>
      </c>
      <c r="E8" s="58" t="str">
        <f>POZNAMKY!B16</f>
        <v>MOSTECKÝ FK MODRÝ "B"</v>
      </c>
      <c r="F8" s="39"/>
      <c r="G8" s="39" t="s">
        <v>0</v>
      </c>
      <c r="H8" s="40"/>
      <c r="J8" s="9">
        <f>SUM(O2+0.011)</f>
        <v>0.38600000000000001</v>
      </c>
      <c r="K8" s="98" t="str">
        <f>POZNAMKY!B14</f>
        <v>SK ERVĚNICE  JIRKOV "B"</v>
      </c>
      <c r="L8" s="99"/>
      <c r="M8" s="99"/>
      <c r="N8" s="57" t="s">
        <v>8</v>
      </c>
      <c r="O8" s="58" t="str">
        <f>POZNAMKY!B15</f>
        <v>MOSTECKÝ FK MODRÝ "A"</v>
      </c>
      <c r="P8" s="42"/>
      <c r="Q8" s="39" t="s">
        <v>0</v>
      </c>
      <c r="R8" s="40"/>
      <c r="S8" s="32"/>
      <c r="T8" s="91"/>
      <c r="U8" s="93"/>
      <c r="V8" s="95"/>
    </row>
    <row r="9" spans="1:22" ht="3.95" customHeight="1" thickBot="1">
      <c r="B9" s="61"/>
      <c r="C9" s="61"/>
      <c r="D9" s="61"/>
      <c r="E9" s="62"/>
      <c r="F9" s="32"/>
      <c r="G9" s="32"/>
      <c r="H9" s="32"/>
      <c r="J9" s="12"/>
      <c r="K9" s="61"/>
      <c r="L9" s="61"/>
      <c r="M9" s="61"/>
      <c r="N9" s="61"/>
      <c r="O9" s="62"/>
      <c r="P9" s="32"/>
      <c r="Q9" s="32"/>
      <c r="R9" s="32"/>
      <c r="S9" s="32"/>
      <c r="T9" s="43"/>
      <c r="U9" s="43"/>
      <c r="V9" s="43"/>
    </row>
    <row r="10" spans="1:22" ht="27.95" customHeight="1">
      <c r="A10" s="14">
        <f>SUM(O2+0.028)</f>
        <v>0.40300000000000002</v>
      </c>
      <c r="B10" s="98" t="str">
        <f>POZNAMKY!B13</f>
        <v>SK ERVĚNICE JIRKOV "A"</v>
      </c>
      <c r="C10" s="99"/>
      <c r="D10" s="57" t="s">
        <v>8</v>
      </c>
      <c r="E10" s="58" t="str">
        <f>POZNAMKY!B17</f>
        <v>JUNIOR TEPLICE "A"</v>
      </c>
      <c r="F10" s="37"/>
      <c r="G10" s="37" t="s">
        <v>0</v>
      </c>
      <c r="H10" s="38"/>
      <c r="J10" s="9">
        <f>SUM(O2+0.028)</f>
        <v>0.40300000000000002</v>
      </c>
      <c r="K10" s="98" t="str">
        <f>POZNAMKY!B14</f>
        <v>SK ERVĚNICE  JIRKOV "B"</v>
      </c>
      <c r="L10" s="99"/>
      <c r="M10" s="99"/>
      <c r="N10" s="57" t="s">
        <v>8</v>
      </c>
      <c r="O10" s="58" t="str">
        <f>POZNAMKY!B18</f>
        <v>JUNIOR TEPLICE "B"</v>
      </c>
      <c r="P10" s="41"/>
      <c r="Q10" s="37" t="s">
        <v>0</v>
      </c>
      <c r="R10" s="38"/>
      <c r="S10" s="32"/>
      <c r="T10" s="90">
        <v>6</v>
      </c>
      <c r="U10" s="92" t="s">
        <v>0</v>
      </c>
      <c r="V10" s="94">
        <v>7</v>
      </c>
    </row>
    <row r="11" spans="1:22" ht="27.95" customHeight="1" thickBot="1">
      <c r="A11" s="18">
        <f>SUM(O2+0.0385)</f>
        <v>0.41349999999999998</v>
      </c>
      <c r="B11" s="98" t="str">
        <f>POZNAMKY!B13</f>
        <v>SK ERVĚNICE JIRKOV "A"</v>
      </c>
      <c r="C11" s="99"/>
      <c r="D11" s="57" t="s">
        <v>8</v>
      </c>
      <c r="E11" s="58" t="str">
        <f>POZNAMKY!B18</f>
        <v>JUNIOR TEPLICE "B"</v>
      </c>
      <c r="F11" s="39"/>
      <c r="G11" s="39" t="s">
        <v>0</v>
      </c>
      <c r="H11" s="40"/>
      <c r="J11" s="9">
        <f>SUM(O2+0.0385)</f>
        <v>0.41349999999999998</v>
      </c>
      <c r="K11" s="98" t="str">
        <f>POZNAMKY!B14</f>
        <v>SK ERVĚNICE  JIRKOV "B"</v>
      </c>
      <c r="L11" s="99"/>
      <c r="M11" s="99"/>
      <c r="N11" s="57" t="s">
        <v>8</v>
      </c>
      <c r="O11" s="58" t="str">
        <f>POZNAMKY!B17</f>
        <v>JUNIOR TEPLICE "A"</v>
      </c>
      <c r="P11" s="42"/>
      <c r="Q11" s="39" t="s">
        <v>0</v>
      </c>
      <c r="R11" s="40"/>
      <c r="S11" s="32"/>
      <c r="T11" s="91"/>
      <c r="U11" s="93"/>
      <c r="V11" s="95"/>
    </row>
    <row r="12" spans="1:22" ht="3.95" customHeight="1" thickBot="1">
      <c r="B12" s="61"/>
      <c r="C12" s="61"/>
      <c r="D12" s="61"/>
      <c r="E12" s="62"/>
      <c r="F12" s="32"/>
      <c r="G12" s="32"/>
      <c r="H12" s="32"/>
      <c r="J12" s="12"/>
      <c r="K12" s="61"/>
      <c r="L12" s="61"/>
      <c r="M12" s="61"/>
      <c r="N12" s="61"/>
      <c r="O12" s="62"/>
      <c r="P12" s="32"/>
      <c r="Q12" s="32"/>
      <c r="R12" s="32"/>
      <c r="S12" s="32"/>
      <c r="T12" s="43"/>
      <c r="U12" s="43"/>
      <c r="V12" s="43"/>
    </row>
    <row r="13" spans="1:22" ht="27.95" customHeight="1">
      <c r="A13" s="14">
        <f>SUM(O2+0.056)</f>
        <v>0.43099999999999999</v>
      </c>
      <c r="B13" s="98" t="str">
        <f>POZNAMKY!B13</f>
        <v>SK ERVĚNICE JIRKOV "A"</v>
      </c>
      <c r="C13" s="99"/>
      <c r="D13" s="57" t="s">
        <v>8</v>
      </c>
      <c r="E13" s="58" t="str">
        <f>POZNAMKY!B19</f>
        <v>FAPV DĚČÍN "A"</v>
      </c>
      <c r="F13" s="37"/>
      <c r="G13" s="37" t="s">
        <v>0</v>
      </c>
      <c r="H13" s="38"/>
      <c r="J13" s="9">
        <f>SUM(O2+0.056)</f>
        <v>0.43099999999999999</v>
      </c>
      <c r="K13" s="98" t="str">
        <f>POZNAMKY!B14</f>
        <v>SK ERVĚNICE  JIRKOV "B"</v>
      </c>
      <c r="L13" s="99"/>
      <c r="M13" s="99"/>
      <c r="N13" s="57" t="s">
        <v>8</v>
      </c>
      <c r="O13" s="58" t="str">
        <f>POZNAMKY!B20</f>
        <v>FAPV DĚČÍN "B"</v>
      </c>
      <c r="P13" s="41"/>
      <c r="Q13" s="37" t="s">
        <v>0</v>
      </c>
      <c r="R13" s="38"/>
      <c r="S13" s="32"/>
      <c r="T13" s="90">
        <v>6</v>
      </c>
      <c r="U13" s="92" t="s">
        <v>0</v>
      </c>
      <c r="V13" s="94">
        <v>15</v>
      </c>
    </row>
    <row r="14" spans="1:22" ht="27.95" customHeight="1" thickBot="1">
      <c r="A14" s="14">
        <f>SUM(O2+0.0665)</f>
        <v>0.4415</v>
      </c>
      <c r="B14" s="98" t="str">
        <f>POZNAMKY!B13</f>
        <v>SK ERVĚNICE JIRKOV "A"</v>
      </c>
      <c r="C14" s="99"/>
      <c r="D14" s="57" t="s">
        <v>8</v>
      </c>
      <c r="E14" s="58" t="str">
        <f>POZNAMKY!B20</f>
        <v>FAPV DĚČÍN "B"</v>
      </c>
      <c r="F14" s="39"/>
      <c r="G14" s="39" t="s">
        <v>0</v>
      </c>
      <c r="H14" s="40"/>
      <c r="J14" s="9">
        <f>SUM(O2+0.0665)</f>
        <v>0.4415</v>
      </c>
      <c r="K14" s="98" t="str">
        <f>POZNAMKY!B14</f>
        <v>SK ERVĚNICE  JIRKOV "B"</v>
      </c>
      <c r="L14" s="99"/>
      <c r="M14" s="99"/>
      <c r="N14" s="57" t="s">
        <v>8</v>
      </c>
      <c r="O14" s="58" t="str">
        <f>POZNAMKY!B19</f>
        <v>FAPV DĚČÍN "A"</v>
      </c>
      <c r="P14" s="42"/>
      <c r="Q14" s="39" t="s">
        <v>0</v>
      </c>
      <c r="R14" s="40"/>
      <c r="S14" s="32"/>
      <c r="T14" s="91"/>
      <c r="U14" s="93"/>
      <c r="V14" s="95"/>
    </row>
    <row r="15" spans="1:22" ht="3.95" customHeight="1">
      <c r="V15" s="50" t="s">
        <v>74</v>
      </c>
    </row>
    <row r="16" spans="1:22" ht="20.100000000000001" customHeight="1" thickBot="1">
      <c r="A16" s="75" t="s">
        <v>4</v>
      </c>
      <c r="B16" s="76"/>
      <c r="C16" s="76"/>
      <c r="D16" s="76"/>
      <c r="E16" s="76"/>
      <c r="F16" s="76"/>
      <c r="G16" s="76"/>
      <c r="H16" s="75"/>
      <c r="J16" s="75" t="s">
        <v>5</v>
      </c>
      <c r="K16" s="75"/>
      <c r="L16" s="75"/>
      <c r="M16" s="75"/>
      <c r="N16" s="75"/>
      <c r="O16" s="75"/>
      <c r="P16" s="75"/>
      <c r="Q16" s="75"/>
      <c r="R16" s="75"/>
    </row>
    <row r="17" spans="1:22" ht="15" customHeight="1" thickBot="1">
      <c r="A17" s="15" t="s">
        <v>1</v>
      </c>
      <c r="B17" s="80" t="s">
        <v>9</v>
      </c>
      <c r="C17" s="81"/>
      <c r="D17" s="48" t="s">
        <v>8</v>
      </c>
      <c r="E17" s="48" t="s">
        <v>10</v>
      </c>
      <c r="F17" s="77" t="s">
        <v>2</v>
      </c>
      <c r="G17" s="78"/>
      <c r="H17" s="79"/>
      <c r="J17" s="15" t="s">
        <v>1</v>
      </c>
      <c r="K17" s="80" t="s">
        <v>9</v>
      </c>
      <c r="L17" s="81"/>
      <c r="M17" s="81"/>
      <c r="N17" s="47" t="s">
        <v>8</v>
      </c>
      <c r="O17" s="49" t="s">
        <v>10</v>
      </c>
      <c r="P17" s="80" t="s">
        <v>2</v>
      </c>
      <c r="Q17" s="81"/>
      <c r="R17" s="82"/>
      <c r="T17" s="83" t="s">
        <v>3</v>
      </c>
      <c r="U17" s="84"/>
      <c r="V17" s="85"/>
    </row>
    <row r="18" spans="1:22" ht="27.95" customHeight="1">
      <c r="A18" s="9">
        <f>SUM(O2)</f>
        <v>0.375</v>
      </c>
      <c r="B18" s="98" t="str">
        <f>POZNAMKY!B17</f>
        <v>JUNIOR TEPLICE "A"</v>
      </c>
      <c r="C18" s="99"/>
      <c r="D18" s="57" t="s">
        <v>8</v>
      </c>
      <c r="E18" s="58" t="str">
        <f>POZNAMKY!B19</f>
        <v>FAPV DĚČÍN "A"</v>
      </c>
      <c r="F18" s="41"/>
      <c r="G18" s="37" t="s">
        <v>0</v>
      </c>
      <c r="H18" s="38"/>
      <c r="J18" s="9">
        <f>SUM(O2)</f>
        <v>0.375</v>
      </c>
      <c r="K18" s="100" t="str">
        <f>POZNAMKY!B18</f>
        <v>JUNIOR TEPLICE "B"</v>
      </c>
      <c r="L18" s="101"/>
      <c r="M18" s="101"/>
      <c r="N18" s="59" t="s">
        <v>8</v>
      </c>
      <c r="O18" s="60" t="str">
        <f>POZNAMKY!B20</f>
        <v>FAPV DĚČÍN "B"</v>
      </c>
      <c r="P18" s="41"/>
      <c r="Q18" s="37" t="s">
        <v>0</v>
      </c>
      <c r="R18" s="38"/>
      <c r="T18" s="90">
        <v>16</v>
      </c>
      <c r="U18" s="92" t="s">
        <v>0</v>
      </c>
      <c r="V18" s="94">
        <v>12</v>
      </c>
    </row>
    <row r="19" spans="1:22" ht="27.95" customHeight="1" thickBot="1">
      <c r="A19" s="9">
        <f>SUM(O2+0.011)</f>
        <v>0.38600000000000001</v>
      </c>
      <c r="B19" s="98" t="str">
        <f>POZNAMKY!B17</f>
        <v>JUNIOR TEPLICE "A"</v>
      </c>
      <c r="C19" s="99"/>
      <c r="D19" s="57" t="s">
        <v>8</v>
      </c>
      <c r="E19" s="58" t="str">
        <f>POZNAMKY!B20</f>
        <v>FAPV DĚČÍN "B"</v>
      </c>
      <c r="F19" s="42"/>
      <c r="G19" s="39" t="s">
        <v>0</v>
      </c>
      <c r="H19" s="40"/>
      <c r="J19" s="9">
        <f>SUM(O2+0.011)</f>
        <v>0.38600000000000001</v>
      </c>
      <c r="K19" s="98" t="str">
        <f>POZNAMKY!B18</f>
        <v>JUNIOR TEPLICE "B"</v>
      </c>
      <c r="L19" s="99"/>
      <c r="M19" s="99"/>
      <c r="N19" s="57" t="s">
        <v>8</v>
      </c>
      <c r="O19" s="58" t="str">
        <f>POZNAMKY!B19</f>
        <v>FAPV DĚČÍN "A"</v>
      </c>
      <c r="P19" s="42"/>
      <c r="Q19" s="39" t="s">
        <v>0</v>
      </c>
      <c r="R19" s="40"/>
      <c r="T19" s="91"/>
      <c r="U19" s="93"/>
      <c r="V19" s="95"/>
    </row>
    <row r="20" spans="1:22" ht="3.95" customHeight="1" thickBot="1">
      <c r="B20" s="61"/>
      <c r="C20" s="61"/>
      <c r="D20" s="61"/>
      <c r="E20" s="62"/>
      <c r="F20" s="32"/>
      <c r="G20" s="32"/>
      <c r="H20" s="32"/>
      <c r="J20" s="12"/>
      <c r="K20" s="61"/>
      <c r="L20" s="61"/>
      <c r="M20" s="61"/>
      <c r="N20" s="61"/>
      <c r="O20" s="62"/>
      <c r="P20" s="32"/>
      <c r="Q20" s="32"/>
      <c r="R20" s="32"/>
      <c r="T20" s="43"/>
      <c r="U20" s="43"/>
      <c r="V20" s="43"/>
    </row>
    <row r="21" spans="1:22" ht="27.95" customHeight="1">
      <c r="A21" s="14">
        <f>SUM(O2+0.028)</f>
        <v>0.40300000000000002</v>
      </c>
      <c r="B21" s="98" t="str">
        <f>POZNAMKY!B15</f>
        <v>MOSTECKÝ FK MODRÝ "A"</v>
      </c>
      <c r="C21" s="99"/>
      <c r="D21" s="57" t="s">
        <v>8</v>
      </c>
      <c r="E21" s="58" t="str">
        <f>POZNAMKY!B19</f>
        <v>FAPV DĚČÍN "A"</v>
      </c>
      <c r="F21" s="41"/>
      <c r="G21" s="37" t="s">
        <v>0</v>
      </c>
      <c r="H21" s="38"/>
      <c r="J21" s="14">
        <f>SUM(O2+0.028)</f>
        <v>0.40300000000000002</v>
      </c>
      <c r="K21" s="98" t="str">
        <f>POZNAMKY!B16</f>
        <v>MOSTECKÝ FK MODRÝ "B"</v>
      </c>
      <c r="L21" s="99"/>
      <c r="M21" s="99"/>
      <c r="N21" s="57" t="s">
        <v>8</v>
      </c>
      <c r="O21" s="58" t="str">
        <f>POZNAMKY!B20</f>
        <v>FAPV DĚČÍN "B"</v>
      </c>
      <c r="P21" s="41"/>
      <c r="Q21" s="37" t="s">
        <v>0</v>
      </c>
      <c r="R21" s="38"/>
      <c r="T21" s="90">
        <v>7</v>
      </c>
      <c r="U21" s="92" t="s">
        <v>0</v>
      </c>
      <c r="V21" s="94">
        <v>12</v>
      </c>
    </row>
    <row r="22" spans="1:22" ht="27.95" customHeight="1" thickBot="1">
      <c r="A22" s="14">
        <f>SUM(O2+0.0385)</f>
        <v>0.41349999999999998</v>
      </c>
      <c r="B22" s="98" t="str">
        <f>POZNAMKY!B15</f>
        <v>MOSTECKÝ FK MODRÝ "A"</v>
      </c>
      <c r="C22" s="99"/>
      <c r="D22" s="57" t="s">
        <v>8</v>
      </c>
      <c r="E22" s="58" t="str">
        <f>POZNAMKY!B20</f>
        <v>FAPV DĚČÍN "B"</v>
      </c>
      <c r="F22" s="42"/>
      <c r="G22" s="39" t="s">
        <v>0</v>
      </c>
      <c r="H22" s="40"/>
      <c r="J22" s="14">
        <f>SUM(O2+0.0385)</f>
        <v>0.41349999999999998</v>
      </c>
      <c r="K22" s="98" t="str">
        <f>POZNAMKY!B16</f>
        <v>MOSTECKÝ FK MODRÝ "B"</v>
      </c>
      <c r="L22" s="99"/>
      <c r="M22" s="99"/>
      <c r="N22" s="57" t="s">
        <v>8</v>
      </c>
      <c r="O22" s="58" t="str">
        <f>POZNAMKY!B19</f>
        <v>FAPV DĚČÍN "A"</v>
      </c>
      <c r="P22" s="42"/>
      <c r="Q22" s="39" t="s">
        <v>0</v>
      </c>
      <c r="R22" s="40"/>
      <c r="T22" s="91"/>
      <c r="U22" s="93"/>
      <c r="V22" s="95"/>
    </row>
    <row r="23" spans="1:22" ht="3.95" customHeight="1" thickBot="1">
      <c r="B23" s="61"/>
      <c r="C23" s="61"/>
      <c r="D23" s="61"/>
      <c r="E23" s="62"/>
      <c r="F23" s="32"/>
      <c r="G23" s="32"/>
      <c r="H23" s="32"/>
      <c r="J23" s="12"/>
      <c r="K23" s="61"/>
      <c r="L23" s="61"/>
      <c r="M23" s="61"/>
      <c r="N23" s="61"/>
      <c r="O23" s="62"/>
      <c r="P23" s="32"/>
      <c r="Q23" s="32"/>
      <c r="R23" s="32"/>
      <c r="T23" s="43"/>
      <c r="U23" s="43"/>
      <c r="V23" s="43"/>
    </row>
    <row r="24" spans="1:22" ht="27.95" customHeight="1">
      <c r="A24" s="14">
        <f>SUM(O2+0.056)</f>
        <v>0.43099999999999999</v>
      </c>
      <c r="B24" s="98" t="str">
        <f>POZNAMKY!B15</f>
        <v>MOSTECKÝ FK MODRÝ "A"</v>
      </c>
      <c r="C24" s="99"/>
      <c r="D24" s="57" t="s">
        <v>8</v>
      </c>
      <c r="E24" s="58" t="str">
        <f>POZNAMKY!B17</f>
        <v>JUNIOR TEPLICE "A"</v>
      </c>
      <c r="F24" s="41"/>
      <c r="G24" s="37" t="s">
        <v>0</v>
      </c>
      <c r="H24" s="38"/>
      <c r="J24" s="14">
        <f>SUM(O2+0.056)</f>
        <v>0.43099999999999999</v>
      </c>
      <c r="K24" s="98" t="str">
        <f>POZNAMKY!B16</f>
        <v>MOSTECKÝ FK MODRÝ "B"</v>
      </c>
      <c r="L24" s="99"/>
      <c r="M24" s="99"/>
      <c r="N24" s="57" t="s">
        <v>8</v>
      </c>
      <c r="O24" s="58" t="str">
        <f>POZNAMKY!B18</f>
        <v>JUNIOR TEPLICE "B"</v>
      </c>
      <c r="P24" s="41"/>
      <c r="Q24" s="37" t="s">
        <v>0</v>
      </c>
      <c r="R24" s="38"/>
      <c r="T24" s="90">
        <v>2</v>
      </c>
      <c r="U24" s="92" t="s">
        <v>0</v>
      </c>
      <c r="V24" s="94">
        <v>18</v>
      </c>
    </row>
    <row r="25" spans="1:22" ht="27.95" customHeight="1" thickBot="1">
      <c r="A25" s="14">
        <f>SUM(O2+0.0665)</f>
        <v>0.4415</v>
      </c>
      <c r="B25" s="98" t="str">
        <f>POZNAMKY!B15</f>
        <v>MOSTECKÝ FK MODRÝ "A"</v>
      </c>
      <c r="C25" s="99"/>
      <c r="D25" s="57" t="s">
        <v>8</v>
      </c>
      <c r="E25" s="58" t="str">
        <f>POZNAMKY!B18</f>
        <v>JUNIOR TEPLICE "B"</v>
      </c>
      <c r="F25" s="42"/>
      <c r="G25" s="39" t="s">
        <v>0</v>
      </c>
      <c r="H25" s="40"/>
      <c r="J25" s="14">
        <f>SUM(O2+0.0665)</f>
        <v>0.4415</v>
      </c>
      <c r="K25" s="98" t="str">
        <f>POZNAMKY!B16</f>
        <v>MOSTECKÝ FK MODRÝ "B"</v>
      </c>
      <c r="L25" s="99"/>
      <c r="M25" s="99"/>
      <c r="N25" s="57" t="s">
        <v>8</v>
      </c>
      <c r="O25" s="58" t="str">
        <f>POZNAMKY!B17</f>
        <v>JUNIOR TEPLICE "A"</v>
      </c>
      <c r="P25" s="42"/>
      <c r="Q25" s="39" t="s">
        <v>0</v>
      </c>
      <c r="R25" s="40"/>
      <c r="T25" s="91"/>
      <c r="U25" s="93"/>
      <c r="V25" s="95"/>
    </row>
  </sheetData>
  <sheetProtection password="C6B5" sheet="1" objects="1" scenarios="1"/>
  <mergeCells count="65">
    <mergeCell ref="A1:O1"/>
    <mergeCell ref="P1:V4"/>
    <mergeCell ref="A2:B2"/>
    <mergeCell ref="C2:H2"/>
    <mergeCell ref="J2:K2"/>
    <mergeCell ref="A3:B3"/>
    <mergeCell ref="C3:H3"/>
    <mergeCell ref="J3:K3"/>
    <mergeCell ref="L3:O3"/>
    <mergeCell ref="A5:H5"/>
    <mergeCell ref="J5:R5"/>
    <mergeCell ref="B6:C6"/>
    <mergeCell ref="F6:H6"/>
    <mergeCell ref="K6:M6"/>
    <mergeCell ref="P6:R6"/>
    <mergeCell ref="T6:V6"/>
    <mergeCell ref="B7:C7"/>
    <mergeCell ref="K7:M7"/>
    <mergeCell ref="B8:C8"/>
    <mergeCell ref="K8:M8"/>
    <mergeCell ref="T7:T8"/>
    <mergeCell ref="U7:U8"/>
    <mergeCell ref="V7:V8"/>
    <mergeCell ref="U13:U14"/>
    <mergeCell ref="V13:V14"/>
    <mergeCell ref="B10:C10"/>
    <mergeCell ref="K10:M10"/>
    <mergeCell ref="B11:C11"/>
    <mergeCell ref="K11:M11"/>
    <mergeCell ref="T10:T11"/>
    <mergeCell ref="U10:U11"/>
    <mergeCell ref="V10:V11"/>
    <mergeCell ref="B13:C13"/>
    <mergeCell ref="K13:M13"/>
    <mergeCell ref="B14:C14"/>
    <mergeCell ref="K14:M14"/>
    <mergeCell ref="T13:T14"/>
    <mergeCell ref="A16:H16"/>
    <mergeCell ref="J16:R16"/>
    <mergeCell ref="B17:C17"/>
    <mergeCell ref="F17:H17"/>
    <mergeCell ref="P17:R17"/>
    <mergeCell ref="K17:M17"/>
    <mergeCell ref="T17:V17"/>
    <mergeCell ref="B18:C18"/>
    <mergeCell ref="T18:T19"/>
    <mergeCell ref="U18:U19"/>
    <mergeCell ref="V18:V19"/>
    <mergeCell ref="B19:C19"/>
    <mergeCell ref="K18:M18"/>
    <mergeCell ref="K19:M19"/>
    <mergeCell ref="B21:C21"/>
    <mergeCell ref="T21:T22"/>
    <mergeCell ref="U21:U22"/>
    <mergeCell ref="V21:V22"/>
    <mergeCell ref="B22:C22"/>
    <mergeCell ref="K21:M21"/>
    <mergeCell ref="K22:M22"/>
    <mergeCell ref="B24:C24"/>
    <mergeCell ref="T24:T25"/>
    <mergeCell ref="U24:U25"/>
    <mergeCell ref="V24:V25"/>
    <mergeCell ref="B25:C25"/>
    <mergeCell ref="K24:M24"/>
    <mergeCell ref="K25:M25"/>
  </mergeCells>
  <dataValidations count="3">
    <dataValidation type="time" operator="greaterThan" allowBlank="1" showInputMessage="1" showErrorMessage="1" sqref="O2">
      <formula1>0.333333333333333</formula1>
    </dataValidation>
    <dataValidation type="date" operator="greaterThan" allowBlank="1" showInputMessage="1" showErrorMessage="1" sqref="Y3">
      <formula1>42736</formula1>
    </dataValidation>
    <dataValidation type="date" errorStyle="warning" operator="greaterThan" showInputMessage="1" showErrorMessage="1" prompt="vybrta ze seznamu" sqref="L2">
      <formula1>42824</formula1>
    </dataValidation>
  </dataValidations>
  <pageMargins left="0.43307086614173229" right="0.43307086614173229" top="0.78740157480314965" bottom="0.78740157480314965" header="0.31496062992125984" footer="0.31496062992125984"/>
  <pageSetup paperSize="9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POZNAMKY!$H$3:$H$25</xm:f>
          </x14:formula1>
          <xm:sqref>C3:H3</xm:sqref>
        </x14:dataValidation>
        <x14:dataValidation type="list" allowBlank="1" showInputMessage="1" showErrorMessage="1" prompt="vybrat ze seznamu">
          <x14:formula1>
            <xm:f>POZNAMKY!$G$3:$G$25</xm:f>
          </x14:formula1>
          <xm:sqref>L3:O3</xm:sqref>
        </x14:dataValidation>
        <x14:dataValidation type="list" allowBlank="1" showInputMessage="1" showErrorMessage="1" prompt="vybrat ze seznamu">
          <x14:formula1>
            <xm:f>POZNAMKY!$F$3:$F$14</xm:f>
          </x14:formula1>
          <xm:sqref>C2:H2</xm:sqref>
        </x14:dataValidation>
        <x14:dataValidation type="list" errorStyle="warning" allowBlank="1" showInputMessage="1" showErrorMessage="1" prompt="vybrat ze seznamu">
          <x14:formula1>
            <xm:f>POZNAMKY!$I$3:$I$12</xm:f>
          </x14:formula1>
          <xm:sqref>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V25"/>
  <sheetViews>
    <sheetView zoomScale="90" zoomScaleNormal="90" workbookViewId="0">
      <selection activeCell="Y8" sqref="Y8"/>
    </sheetView>
  </sheetViews>
  <sheetFormatPr defaultColWidth="9.140625" defaultRowHeight="21"/>
  <cols>
    <col min="1" max="2" width="5.7109375" style="12" customWidth="1"/>
    <col min="3" max="3" width="17.7109375" style="13" customWidth="1"/>
    <col min="4" max="4" width="0.85546875" style="13" customWidth="1"/>
    <col min="5" max="5" width="22.7109375" style="13" customWidth="1"/>
    <col min="6" max="6" width="3.85546875" style="13" customWidth="1"/>
    <col min="7" max="7" width="0.85546875" style="13" customWidth="1"/>
    <col min="8" max="8" width="3.85546875" style="13" customWidth="1"/>
    <col min="9" max="9" width="0.85546875" style="13" customWidth="1"/>
    <col min="10" max="10" width="5.7109375" style="13" customWidth="1"/>
    <col min="11" max="11" width="2.7109375" style="13" customWidth="1"/>
    <col min="12" max="12" width="8.7109375" style="13" customWidth="1"/>
    <col min="13" max="13" width="12.7109375" style="13" customWidth="1"/>
    <col min="14" max="14" width="0.85546875" style="13" customWidth="1"/>
    <col min="15" max="15" width="22.7109375" style="13" customWidth="1"/>
    <col min="16" max="16" width="3.85546875" style="13" customWidth="1"/>
    <col min="17" max="17" width="0.85546875" style="13" customWidth="1"/>
    <col min="18" max="18" width="3.85546875" style="13" customWidth="1"/>
    <col min="19" max="19" width="0.85546875" style="13" customWidth="1"/>
    <col min="20" max="20" width="5.7109375" style="64" customWidth="1"/>
    <col min="21" max="21" width="0.85546875" style="65" customWidth="1"/>
    <col min="22" max="22" width="5.7109375" style="64" customWidth="1"/>
    <col min="23" max="16384" width="9.140625" style="13"/>
  </cols>
  <sheetData>
    <row r="1" spans="1:22" ht="30" customHeight="1" thickBot="1">
      <c r="A1" s="66" t="s">
        <v>101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7"/>
      <c r="Q1" s="67"/>
      <c r="R1" s="67"/>
      <c r="S1" s="67"/>
      <c r="T1" s="67"/>
      <c r="U1" s="67"/>
      <c r="V1" s="67"/>
    </row>
    <row r="2" spans="1:22" ht="15" customHeight="1">
      <c r="A2" s="68" t="s">
        <v>44</v>
      </c>
      <c r="B2" s="69"/>
      <c r="C2" s="70" t="s">
        <v>31</v>
      </c>
      <c r="D2" s="70"/>
      <c r="E2" s="70"/>
      <c r="F2" s="70"/>
      <c r="G2" s="70"/>
      <c r="H2" s="71"/>
      <c r="I2" s="32"/>
      <c r="J2" s="68" t="s">
        <v>36</v>
      </c>
      <c r="K2" s="69"/>
      <c r="L2" s="33">
        <v>42861</v>
      </c>
      <c r="M2" s="34" t="s">
        <v>37</v>
      </c>
      <c r="N2" s="35"/>
      <c r="O2" s="45">
        <v>0.66666666666666663</v>
      </c>
      <c r="P2" s="67"/>
      <c r="Q2" s="67"/>
      <c r="R2" s="67"/>
      <c r="S2" s="67"/>
      <c r="T2" s="67"/>
      <c r="U2" s="67"/>
      <c r="V2" s="67"/>
    </row>
    <row r="3" spans="1:22" ht="15" customHeight="1" thickBot="1">
      <c r="A3" s="72" t="s">
        <v>35</v>
      </c>
      <c r="B3" s="73"/>
      <c r="C3" s="73" t="s">
        <v>103</v>
      </c>
      <c r="D3" s="73"/>
      <c r="E3" s="73"/>
      <c r="F3" s="73"/>
      <c r="G3" s="73"/>
      <c r="H3" s="74"/>
      <c r="I3" s="32"/>
      <c r="J3" s="72" t="s">
        <v>45</v>
      </c>
      <c r="K3" s="73"/>
      <c r="L3" s="73" t="s">
        <v>46</v>
      </c>
      <c r="M3" s="73"/>
      <c r="N3" s="73"/>
      <c r="O3" s="74"/>
      <c r="P3" s="67"/>
      <c r="Q3" s="67"/>
      <c r="R3" s="67"/>
      <c r="S3" s="67"/>
      <c r="T3" s="67"/>
      <c r="U3" s="67"/>
      <c r="V3" s="67"/>
    </row>
    <row r="4" spans="1:22" ht="9.9499999999999993" customHeight="1">
      <c r="A4" s="36"/>
      <c r="B4" s="36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67"/>
      <c r="Q4" s="67"/>
      <c r="R4" s="67"/>
      <c r="S4" s="67"/>
      <c r="T4" s="67"/>
      <c r="U4" s="67"/>
      <c r="V4" s="67"/>
    </row>
    <row r="5" spans="1:22" ht="20.100000000000001" customHeight="1" thickBot="1">
      <c r="A5" s="75" t="s">
        <v>6</v>
      </c>
      <c r="B5" s="76"/>
      <c r="C5" s="76"/>
      <c r="D5" s="76"/>
      <c r="E5" s="76"/>
      <c r="F5" s="76"/>
      <c r="G5" s="76"/>
      <c r="H5" s="75"/>
      <c r="J5" s="75" t="s">
        <v>7</v>
      </c>
      <c r="K5" s="75"/>
      <c r="L5" s="75"/>
      <c r="M5" s="75"/>
      <c r="N5" s="75"/>
      <c r="O5" s="75"/>
      <c r="P5" s="75"/>
      <c r="Q5" s="75"/>
      <c r="R5" s="75"/>
      <c r="T5" s="50"/>
      <c r="U5" s="13"/>
      <c r="V5" s="50"/>
    </row>
    <row r="6" spans="1:22" ht="15" customHeight="1" thickBot="1">
      <c r="A6" s="51" t="s">
        <v>1</v>
      </c>
      <c r="B6" s="77" t="s">
        <v>9</v>
      </c>
      <c r="C6" s="78"/>
      <c r="D6" s="48" t="s">
        <v>8</v>
      </c>
      <c r="E6" s="48" t="s">
        <v>10</v>
      </c>
      <c r="F6" s="77" t="s">
        <v>2</v>
      </c>
      <c r="G6" s="78"/>
      <c r="H6" s="79"/>
      <c r="J6" s="15" t="s">
        <v>1</v>
      </c>
      <c r="K6" s="80" t="s">
        <v>9</v>
      </c>
      <c r="L6" s="81"/>
      <c r="M6" s="81"/>
      <c r="N6" s="47" t="s">
        <v>8</v>
      </c>
      <c r="O6" s="49" t="s">
        <v>10</v>
      </c>
      <c r="P6" s="80" t="s">
        <v>2</v>
      </c>
      <c r="Q6" s="81"/>
      <c r="R6" s="82"/>
      <c r="T6" s="83" t="s">
        <v>3</v>
      </c>
      <c r="U6" s="84"/>
      <c r="V6" s="85"/>
    </row>
    <row r="7" spans="1:22" ht="27.95" customHeight="1">
      <c r="A7" s="9">
        <f>SUM(O2)</f>
        <v>0.66666666666666663</v>
      </c>
      <c r="B7" s="98" t="str">
        <f>POZNAMKY!B22</f>
        <v>FK LITOMĚŘICKO "A"</v>
      </c>
      <c r="C7" s="99"/>
      <c r="D7" s="57" t="s">
        <v>8</v>
      </c>
      <c r="E7" s="63" t="str">
        <f>POZNAMKY!B24</f>
        <v>LOUNY / ČERNČICE "A"</v>
      </c>
      <c r="F7" s="37"/>
      <c r="G7" s="37" t="s">
        <v>0</v>
      </c>
      <c r="H7" s="38"/>
      <c r="J7" s="9">
        <f>SUM(O2)</f>
        <v>0.66666666666666663</v>
      </c>
      <c r="K7" s="98" t="str">
        <f>POZNAMKY!B23</f>
        <v>FK LITOMĚŘICKO "B"</v>
      </c>
      <c r="L7" s="99"/>
      <c r="M7" s="99"/>
      <c r="N7" s="57" t="s">
        <v>8</v>
      </c>
      <c r="O7" s="63" t="str">
        <f>POZNAMKY!B25</f>
        <v>LOUNY / ČERNČICE "B"</v>
      </c>
      <c r="P7" s="41"/>
      <c r="Q7" s="37" t="s">
        <v>0</v>
      </c>
      <c r="R7" s="38"/>
      <c r="T7" s="90">
        <v>32</v>
      </c>
      <c r="U7" s="92" t="s">
        <v>0</v>
      </c>
      <c r="V7" s="94">
        <v>2</v>
      </c>
    </row>
    <row r="8" spans="1:22" ht="27.95" customHeight="1" thickBot="1">
      <c r="A8" s="9">
        <f>SUM(O2+0.0145)</f>
        <v>0.68116666666666659</v>
      </c>
      <c r="B8" s="98" t="str">
        <f>POZNAMKY!B22</f>
        <v>FK LITOMĚŘICKO "A"</v>
      </c>
      <c r="C8" s="99"/>
      <c r="D8" s="57" t="s">
        <v>8</v>
      </c>
      <c r="E8" s="63" t="str">
        <f>POZNAMKY!B25</f>
        <v>LOUNY / ČERNČICE "B"</v>
      </c>
      <c r="F8" s="39"/>
      <c r="G8" s="39" t="s">
        <v>0</v>
      </c>
      <c r="H8" s="40"/>
      <c r="J8" s="9">
        <f>SUM(O2+0.0145)</f>
        <v>0.68116666666666659</v>
      </c>
      <c r="K8" s="98" t="str">
        <f>POZNAMKY!B23</f>
        <v>FK LITOMĚŘICKO "B"</v>
      </c>
      <c r="L8" s="99"/>
      <c r="M8" s="99"/>
      <c r="N8" s="57" t="s">
        <v>8</v>
      </c>
      <c r="O8" s="63" t="str">
        <f>POZNAMKY!B24</f>
        <v>LOUNY / ČERNČICE "A"</v>
      </c>
      <c r="P8" s="42"/>
      <c r="Q8" s="39" t="s">
        <v>0</v>
      </c>
      <c r="R8" s="40"/>
      <c r="T8" s="91"/>
      <c r="U8" s="93"/>
      <c r="V8" s="95"/>
    </row>
    <row r="9" spans="1:22" ht="3.95" customHeight="1" thickBot="1">
      <c r="B9" s="56"/>
      <c r="C9" s="56"/>
      <c r="D9" s="56"/>
      <c r="E9" s="56"/>
      <c r="F9" s="32"/>
      <c r="G9" s="32"/>
      <c r="H9" s="32"/>
      <c r="J9" s="12"/>
      <c r="K9" s="56"/>
      <c r="L9" s="56"/>
      <c r="M9" s="56"/>
      <c r="N9" s="56"/>
      <c r="O9" s="56"/>
      <c r="P9" s="32"/>
      <c r="Q9" s="32"/>
      <c r="R9" s="32"/>
      <c r="T9" s="43"/>
      <c r="U9" s="43"/>
      <c r="V9" s="43"/>
    </row>
    <row r="10" spans="1:22" ht="27.95" customHeight="1">
      <c r="A10" s="14">
        <f>SUM(O2+0.028)</f>
        <v>0.69466666666666665</v>
      </c>
      <c r="B10" s="98" t="str">
        <f>POZNAMKY!B24</f>
        <v>LOUNY / ČERNČICE "A"</v>
      </c>
      <c r="C10" s="99"/>
      <c r="D10" s="57" t="s">
        <v>8</v>
      </c>
      <c r="E10" s="63" t="str">
        <f>POZNAMKY!B26</f>
        <v>ROUDNICE/ŠTETÍ  "A"</v>
      </c>
      <c r="F10" s="41"/>
      <c r="G10" s="37" t="s">
        <v>0</v>
      </c>
      <c r="H10" s="38"/>
      <c r="J10" s="14">
        <f>SUM(O2+0.028)</f>
        <v>0.69466666666666665</v>
      </c>
      <c r="K10" s="98" t="str">
        <f>POZNAMKY!B25</f>
        <v>LOUNY / ČERNČICE "B"</v>
      </c>
      <c r="L10" s="99"/>
      <c r="M10" s="99"/>
      <c r="N10" s="57" t="s">
        <v>8</v>
      </c>
      <c r="O10" s="63" t="str">
        <f>POZNAMKY!B27</f>
        <v>ROUDNICE/ŠTETÍ  "B"</v>
      </c>
      <c r="P10" s="41"/>
      <c r="Q10" s="37" t="s">
        <v>0</v>
      </c>
      <c r="R10" s="38"/>
      <c r="T10" s="90">
        <v>2</v>
      </c>
      <c r="U10" s="92" t="s">
        <v>0</v>
      </c>
      <c r="V10" s="94">
        <v>26</v>
      </c>
    </row>
    <row r="11" spans="1:22" ht="27.95" customHeight="1" thickBot="1">
      <c r="A11" s="14">
        <f>SUM(O2+0.042)</f>
        <v>0.70866666666666667</v>
      </c>
      <c r="B11" s="98" t="str">
        <f>POZNAMKY!B24</f>
        <v>LOUNY / ČERNČICE "A"</v>
      </c>
      <c r="C11" s="99"/>
      <c r="D11" s="57" t="s">
        <v>8</v>
      </c>
      <c r="E11" s="63" t="str">
        <f>POZNAMKY!B27</f>
        <v>ROUDNICE/ŠTETÍ  "B"</v>
      </c>
      <c r="F11" s="42"/>
      <c r="G11" s="39" t="s">
        <v>0</v>
      </c>
      <c r="H11" s="40"/>
      <c r="J11" s="14">
        <f>SUM(O2+0.042)</f>
        <v>0.70866666666666667</v>
      </c>
      <c r="K11" s="98" t="str">
        <f>POZNAMKY!B25</f>
        <v>LOUNY / ČERNČICE "B"</v>
      </c>
      <c r="L11" s="99"/>
      <c r="M11" s="99"/>
      <c r="N11" s="57" t="s">
        <v>8</v>
      </c>
      <c r="O11" s="63" t="str">
        <f>POZNAMKY!B26</f>
        <v>ROUDNICE/ŠTETÍ  "A"</v>
      </c>
      <c r="P11" s="42"/>
      <c r="Q11" s="39" t="s">
        <v>0</v>
      </c>
      <c r="R11" s="40"/>
      <c r="T11" s="91"/>
      <c r="U11" s="93"/>
      <c r="V11" s="95"/>
    </row>
    <row r="12" spans="1:22" ht="3.95" customHeight="1" thickBot="1">
      <c r="B12" s="56"/>
      <c r="C12" s="56"/>
      <c r="D12" s="56"/>
      <c r="E12" s="56"/>
      <c r="F12" s="32"/>
      <c r="G12" s="32"/>
      <c r="H12" s="32"/>
      <c r="J12" s="12"/>
      <c r="K12" s="56"/>
      <c r="L12" s="56"/>
      <c r="M12" s="56"/>
      <c r="N12" s="56"/>
      <c r="O12" s="56"/>
      <c r="P12" s="32"/>
      <c r="Q12" s="32"/>
      <c r="R12" s="32"/>
      <c r="T12" s="43"/>
      <c r="U12" s="43"/>
      <c r="V12" s="43"/>
    </row>
    <row r="13" spans="1:22" ht="27.95" customHeight="1">
      <c r="A13" s="14">
        <f>SUM(O2+0.056)</f>
        <v>0.72266666666666668</v>
      </c>
      <c r="B13" s="98" t="str">
        <f>POZNAMKY!B22</f>
        <v>FK LITOMĚŘICKO "A"</v>
      </c>
      <c r="C13" s="99"/>
      <c r="D13" s="57" t="s">
        <v>8</v>
      </c>
      <c r="E13" s="63" t="str">
        <f>POZNAMKY!B26</f>
        <v>ROUDNICE/ŠTETÍ  "A"</v>
      </c>
      <c r="F13" s="41"/>
      <c r="G13" s="37" t="s">
        <v>0</v>
      </c>
      <c r="H13" s="38"/>
      <c r="J13" s="14">
        <f>SUM(O2+0.056)</f>
        <v>0.72266666666666668</v>
      </c>
      <c r="K13" s="98" t="str">
        <f>POZNAMKY!B23</f>
        <v>FK LITOMĚŘICKO "B"</v>
      </c>
      <c r="L13" s="99"/>
      <c r="M13" s="99"/>
      <c r="N13" s="57" t="s">
        <v>8</v>
      </c>
      <c r="O13" s="63" t="str">
        <f>POZNAMKY!B27</f>
        <v>ROUDNICE/ŠTETÍ  "B"</v>
      </c>
      <c r="P13" s="41"/>
      <c r="Q13" s="37" t="s">
        <v>0</v>
      </c>
      <c r="R13" s="38"/>
      <c r="T13" s="90">
        <v>17</v>
      </c>
      <c r="U13" s="92" t="s">
        <v>0</v>
      </c>
      <c r="V13" s="94">
        <v>11</v>
      </c>
    </row>
    <row r="14" spans="1:22" ht="27.95" customHeight="1" thickBot="1">
      <c r="A14" s="14">
        <f>SUM(O2+0.0695)</f>
        <v>0.73616666666666664</v>
      </c>
      <c r="B14" s="98" t="str">
        <f>POZNAMKY!B22</f>
        <v>FK LITOMĚŘICKO "A"</v>
      </c>
      <c r="C14" s="99"/>
      <c r="D14" s="57" t="s">
        <v>8</v>
      </c>
      <c r="E14" s="63" t="str">
        <f>POZNAMKY!B27</f>
        <v>ROUDNICE/ŠTETÍ  "B"</v>
      </c>
      <c r="F14" s="42"/>
      <c r="G14" s="39" t="s">
        <v>0</v>
      </c>
      <c r="H14" s="40"/>
      <c r="J14" s="14">
        <f>SUM(O2+0.0695)</f>
        <v>0.73616666666666664</v>
      </c>
      <c r="K14" s="98" t="str">
        <f>POZNAMKY!B23</f>
        <v>FK LITOMĚŘICKO "B"</v>
      </c>
      <c r="L14" s="99"/>
      <c r="M14" s="99"/>
      <c r="N14" s="57" t="s">
        <v>8</v>
      </c>
      <c r="O14" s="63" t="str">
        <f>POZNAMKY!B26</f>
        <v>ROUDNICE/ŠTETÍ  "A"</v>
      </c>
      <c r="P14" s="42"/>
      <c r="Q14" s="39" t="s">
        <v>0</v>
      </c>
      <c r="R14" s="40"/>
      <c r="T14" s="91"/>
      <c r="U14" s="93"/>
      <c r="V14" s="95"/>
    </row>
    <row r="15" spans="1:22" ht="3.95" customHeight="1">
      <c r="T15" s="50"/>
      <c r="U15" s="13"/>
      <c r="V15" s="50" t="s">
        <v>74</v>
      </c>
    </row>
    <row r="16" spans="1:22" ht="20.100000000000001" customHeight="1" thickBot="1">
      <c r="A16" s="75" t="s">
        <v>4</v>
      </c>
      <c r="B16" s="76"/>
      <c r="C16" s="76"/>
      <c r="D16" s="76"/>
      <c r="E16" s="76"/>
      <c r="F16" s="76"/>
      <c r="G16" s="76"/>
      <c r="H16" s="75"/>
      <c r="J16" s="75" t="s">
        <v>5</v>
      </c>
      <c r="K16" s="75"/>
      <c r="L16" s="75"/>
      <c r="M16" s="75"/>
      <c r="N16" s="75"/>
      <c r="O16" s="75"/>
      <c r="P16" s="75"/>
      <c r="Q16" s="75"/>
      <c r="R16" s="75"/>
      <c r="T16" s="50"/>
      <c r="U16" s="13"/>
      <c r="V16" s="50"/>
    </row>
    <row r="17" spans="1:22" ht="15" customHeight="1" thickBot="1">
      <c r="A17" s="15" t="s">
        <v>1</v>
      </c>
      <c r="B17" s="80" t="s">
        <v>9</v>
      </c>
      <c r="C17" s="81"/>
      <c r="D17" s="48" t="s">
        <v>8</v>
      </c>
      <c r="E17" s="48" t="s">
        <v>10</v>
      </c>
      <c r="F17" s="77" t="s">
        <v>2</v>
      </c>
      <c r="G17" s="78"/>
      <c r="H17" s="79"/>
      <c r="J17" s="15" t="s">
        <v>1</v>
      </c>
      <c r="K17" s="80" t="s">
        <v>9</v>
      </c>
      <c r="L17" s="81"/>
      <c r="M17" s="81"/>
      <c r="N17" s="47" t="s">
        <v>8</v>
      </c>
      <c r="O17" s="49" t="s">
        <v>10</v>
      </c>
      <c r="P17" s="80" t="s">
        <v>2</v>
      </c>
      <c r="Q17" s="81"/>
      <c r="R17" s="82"/>
      <c r="T17" s="83" t="s">
        <v>3</v>
      </c>
      <c r="U17" s="84"/>
      <c r="V17" s="85"/>
    </row>
    <row r="18" spans="1:22" ht="27.95" customHeight="1">
      <c r="A18" s="9">
        <f>SUM(O2)</f>
        <v>0.66666666666666663</v>
      </c>
      <c r="B18" s="88"/>
      <c r="C18" s="89"/>
      <c r="D18" s="31"/>
      <c r="E18" s="30"/>
      <c r="F18" s="53"/>
      <c r="G18" s="10" t="s">
        <v>0</v>
      </c>
      <c r="H18" s="52"/>
      <c r="J18" s="9">
        <f>SUM(O2)</f>
        <v>0.66666666666666663</v>
      </c>
      <c r="K18" s="88"/>
      <c r="L18" s="89"/>
      <c r="M18" s="89"/>
      <c r="N18" s="30"/>
      <c r="O18" s="25"/>
      <c r="P18" s="53"/>
      <c r="Q18" s="10" t="s">
        <v>0</v>
      </c>
      <c r="R18" s="52"/>
      <c r="T18" s="102"/>
      <c r="U18" s="104" t="s">
        <v>0</v>
      </c>
      <c r="V18" s="106"/>
    </row>
    <row r="19" spans="1:22" ht="27.95" customHeight="1" thickBot="1">
      <c r="A19" s="9">
        <f>SUM(O2+0.011)</f>
        <v>0.67766666666666664</v>
      </c>
      <c r="B19" s="88"/>
      <c r="C19" s="89"/>
      <c r="D19" s="31"/>
      <c r="E19" s="26"/>
      <c r="F19" s="55"/>
      <c r="G19" s="11" t="s">
        <v>0</v>
      </c>
      <c r="H19" s="54"/>
      <c r="J19" s="9">
        <f>SUM(O2+0.011)</f>
        <v>0.67766666666666664</v>
      </c>
      <c r="K19" s="88"/>
      <c r="L19" s="89"/>
      <c r="M19" s="89"/>
      <c r="N19" s="46"/>
      <c r="O19" s="26"/>
      <c r="P19" s="55"/>
      <c r="Q19" s="11" t="s">
        <v>0</v>
      </c>
      <c r="R19" s="54"/>
      <c r="T19" s="103"/>
      <c r="U19" s="105"/>
      <c r="V19" s="107"/>
    </row>
    <row r="20" spans="1:22" ht="3.95" customHeight="1" thickBot="1">
      <c r="B20" s="24"/>
      <c r="C20" s="24"/>
      <c r="D20" s="24"/>
      <c r="E20" s="24"/>
      <c r="J20" s="12"/>
      <c r="K20" s="24"/>
      <c r="L20" s="24"/>
      <c r="M20" s="24"/>
      <c r="N20" s="24"/>
      <c r="O20" s="24"/>
      <c r="T20" s="56"/>
      <c r="U20" s="56"/>
      <c r="V20" s="56"/>
    </row>
    <row r="21" spans="1:22" ht="27.95" customHeight="1">
      <c r="A21" s="14">
        <f>SUM(O2+0.028)</f>
        <v>0.69466666666666665</v>
      </c>
      <c r="B21" s="88"/>
      <c r="C21" s="89"/>
      <c r="D21" s="31"/>
      <c r="E21" s="30"/>
      <c r="F21" s="53"/>
      <c r="G21" s="10" t="s">
        <v>0</v>
      </c>
      <c r="H21" s="52"/>
      <c r="J21" s="14">
        <f>SUM(O2+0.028)</f>
        <v>0.69466666666666665</v>
      </c>
      <c r="K21" s="88"/>
      <c r="L21" s="89"/>
      <c r="M21" s="89"/>
      <c r="N21" s="30"/>
      <c r="O21" s="25"/>
      <c r="P21" s="53"/>
      <c r="Q21" s="10" t="s">
        <v>0</v>
      </c>
      <c r="R21" s="52"/>
      <c r="T21" s="102"/>
      <c r="U21" s="104" t="s">
        <v>0</v>
      </c>
      <c r="V21" s="106"/>
    </row>
    <row r="22" spans="1:22" ht="27.95" customHeight="1" thickBot="1">
      <c r="A22" s="14">
        <f>SUM(O2+0.0385)</f>
        <v>0.70516666666666661</v>
      </c>
      <c r="B22" s="88"/>
      <c r="C22" s="89"/>
      <c r="D22" s="31"/>
      <c r="E22" s="26"/>
      <c r="F22" s="55"/>
      <c r="G22" s="11" t="s">
        <v>0</v>
      </c>
      <c r="H22" s="54"/>
      <c r="J22" s="14">
        <f>SUM(O2+0.0385)</f>
        <v>0.70516666666666661</v>
      </c>
      <c r="K22" s="88"/>
      <c r="L22" s="89"/>
      <c r="M22" s="89"/>
      <c r="N22" s="46"/>
      <c r="O22" s="26"/>
      <c r="P22" s="55"/>
      <c r="Q22" s="11" t="s">
        <v>0</v>
      </c>
      <c r="R22" s="54"/>
      <c r="T22" s="103"/>
      <c r="U22" s="105"/>
      <c r="V22" s="107"/>
    </row>
    <row r="23" spans="1:22" ht="3.95" customHeight="1" thickBot="1">
      <c r="B23" s="24"/>
      <c r="C23" s="24"/>
      <c r="D23" s="24"/>
      <c r="E23" s="24"/>
      <c r="J23" s="12"/>
      <c r="K23" s="24"/>
      <c r="L23" s="24"/>
      <c r="M23" s="24"/>
      <c r="N23" s="24"/>
      <c r="O23" s="24"/>
      <c r="T23" s="56"/>
      <c r="U23" s="56"/>
      <c r="V23" s="56"/>
    </row>
    <row r="24" spans="1:22" ht="27.95" customHeight="1">
      <c r="A24" s="14">
        <f>SUM(O2+0.056)</f>
        <v>0.72266666666666668</v>
      </c>
      <c r="B24" s="88"/>
      <c r="C24" s="89"/>
      <c r="D24" s="31"/>
      <c r="E24" s="30"/>
      <c r="F24" s="53"/>
      <c r="G24" s="10" t="s">
        <v>0</v>
      </c>
      <c r="H24" s="52"/>
      <c r="J24" s="14">
        <f>SUM(O2+0.056)</f>
        <v>0.72266666666666668</v>
      </c>
      <c r="K24" s="88"/>
      <c r="L24" s="89"/>
      <c r="M24" s="89"/>
      <c r="N24" s="30"/>
      <c r="O24" s="25"/>
      <c r="P24" s="53"/>
      <c r="Q24" s="10" t="s">
        <v>0</v>
      </c>
      <c r="R24" s="52"/>
      <c r="T24" s="102"/>
      <c r="U24" s="104" t="s">
        <v>0</v>
      </c>
      <c r="V24" s="106"/>
    </row>
    <row r="25" spans="1:22" ht="27.95" customHeight="1" thickBot="1">
      <c r="A25" s="14">
        <f>SUM(O2+0.0665)</f>
        <v>0.73316666666666663</v>
      </c>
      <c r="B25" s="88"/>
      <c r="C25" s="89"/>
      <c r="D25" s="31"/>
      <c r="E25" s="26"/>
      <c r="F25" s="55"/>
      <c r="G25" s="11" t="s">
        <v>0</v>
      </c>
      <c r="H25" s="54"/>
      <c r="J25" s="14">
        <f>SUM(O2+0.0665)</f>
        <v>0.73316666666666663</v>
      </c>
      <c r="K25" s="88"/>
      <c r="L25" s="89"/>
      <c r="M25" s="89"/>
      <c r="N25" s="46"/>
      <c r="O25" s="26"/>
      <c r="P25" s="55"/>
      <c r="Q25" s="11" t="s">
        <v>0</v>
      </c>
      <c r="R25" s="54"/>
      <c r="T25" s="103"/>
      <c r="U25" s="105"/>
      <c r="V25" s="107"/>
    </row>
  </sheetData>
  <sheetProtection password="C6B5" sheet="1" objects="1" scenarios="1"/>
  <dataConsolidate/>
  <mergeCells count="65">
    <mergeCell ref="K22:M22"/>
    <mergeCell ref="K24:M24"/>
    <mergeCell ref="K25:M25"/>
    <mergeCell ref="K6:M6"/>
    <mergeCell ref="K8:M8"/>
    <mergeCell ref="K10:M10"/>
    <mergeCell ref="K11:M11"/>
    <mergeCell ref="K13:M13"/>
    <mergeCell ref="K7:M7"/>
    <mergeCell ref="K14:M14"/>
    <mergeCell ref="K17:M17"/>
    <mergeCell ref="K18:M18"/>
    <mergeCell ref="K21:M21"/>
    <mergeCell ref="J16:R16"/>
    <mergeCell ref="P17:R17"/>
    <mergeCell ref="K19:M19"/>
    <mergeCell ref="B10:C10"/>
    <mergeCell ref="A3:B3"/>
    <mergeCell ref="C3:H3"/>
    <mergeCell ref="J2:K2"/>
    <mergeCell ref="A2:B2"/>
    <mergeCell ref="J3:K3"/>
    <mergeCell ref="B11:C11"/>
    <mergeCell ref="B13:C13"/>
    <mergeCell ref="B14:C14"/>
    <mergeCell ref="B18:C18"/>
    <mergeCell ref="B17:C17"/>
    <mergeCell ref="A16:H16"/>
    <mergeCell ref="F17:H17"/>
    <mergeCell ref="B19:C19"/>
    <mergeCell ref="B21:C21"/>
    <mergeCell ref="B22:C22"/>
    <mergeCell ref="B24:C24"/>
    <mergeCell ref="B25:C25"/>
    <mergeCell ref="T7:T8"/>
    <mergeCell ref="U7:U8"/>
    <mergeCell ref="V7:V8"/>
    <mergeCell ref="A1:O1"/>
    <mergeCell ref="P1:V4"/>
    <mergeCell ref="A5:H5"/>
    <mergeCell ref="J5:R5"/>
    <mergeCell ref="F6:H6"/>
    <mergeCell ref="P6:R6"/>
    <mergeCell ref="T6:V6"/>
    <mergeCell ref="B6:C6"/>
    <mergeCell ref="L3:O3"/>
    <mergeCell ref="C2:H2"/>
    <mergeCell ref="B7:C7"/>
    <mergeCell ref="B8:C8"/>
    <mergeCell ref="T18:T19"/>
    <mergeCell ref="U18:U19"/>
    <mergeCell ref="V18:V19"/>
    <mergeCell ref="T10:T11"/>
    <mergeCell ref="U10:U11"/>
    <mergeCell ref="V10:V11"/>
    <mergeCell ref="T13:T14"/>
    <mergeCell ref="U13:U14"/>
    <mergeCell ref="V13:V14"/>
    <mergeCell ref="T17:V17"/>
    <mergeCell ref="T21:T22"/>
    <mergeCell ref="U21:U22"/>
    <mergeCell ref="V21:V22"/>
    <mergeCell ref="T24:T25"/>
    <mergeCell ref="U24:U25"/>
    <mergeCell ref="V24:V25"/>
  </mergeCells>
  <dataValidations xWindow="281" yWindow="277" count="4">
    <dataValidation type="date" errorStyle="warning" operator="greaterThan" showInputMessage="1" showErrorMessage="1" prompt="vybrta ze seznamu" sqref="L2">
      <formula1>42826</formula1>
    </dataValidation>
    <dataValidation type="date" operator="greaterThan" allowBlank="1" showInputMessage="1" showErrorMessage="1" sqref="Y3">
      <formula1>42736</formula1>
    </dataValidation>
    <dataValidation type="time" operator="greaterThan" allowBlank="1" showInputMessage="1" showErrorMessage="1" sqref="O2">
      <formula1>0.333333333333333</formula1>
    </dataValidation>
    <dataValidation type="list" allowBlank="1" showInputMessage="1" showErrorMessage="1" sqref="L23:M23">
      <formula1>$B$4:$B$23</formula1>
    </dataValidation>
  </dataValidations>
  <pageMargins left="0.43307086614173229" right="0.43307086614173229" top="0.78740157480314965" bottom="0.78740157480314965" header="0.31496062992125984" footer="0.31496062992125984"/>
  <pageSetup paperSize="9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81" yWindow="277" count="4">
        <x14:dataValidation type="list" errorStyle="warning" allowBlank="1" showInputMessage="1" showErrorMessage="1" prompt="vybrat ze seznamu">
          <x14:formula1>
            <xm:f>POZNAMKY!$I$3:$I$8</xm:f>
          </x14:formula1>
          <xm:sqref>M2</xm:sqref>
        </x14:dataValidation>
        <x14:dataValidation type="list" allowBlank="1" showInputMessage="1" showErrorMessage="1" prompt="vybrat ze seznamu">
          <x14:formula1>
            <xm:f>POZNAMKY!$F$3:$F$14</xm:f>
          </x14:formula1>
          <xm:sqref>C2:H2</xm:sqref>
        </x14:dataValidation>
        <x14:dataValidation type="list" allowBlank="1" showInputMessage="1" showErrorMessage="1" prompt="vybrat ze seznamu">
          <x14:formula1>
            <xm:f>POZNAMKY!$G$3:$G$25</xm:f>
          </x14:formula1>
          <xm:sqref>L3:O3</xm:sqref>
        </x14:dataValidation>
        <x14:dataValidation type="list" allowBlank="1" showInputMessage="1" showErrorMessage="1">
          <x14:formula1>
            <xm:f>POZNAMKY!$H$3:$H$25</xm:f>
          </x14:formula1>
          <xm:sqref>C3:H3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2:I27"/>
  <sheetViews>
    <sheetView topLeftCell="A4" workbookViewId="0">
      <selection activeCell="G27" sqref="G27"/>
    </sheetView>
  </sheetViews>
  <sheetFormatPr defaultRowHeight="15"/>
  <cols>
    <col min="1" max="1" width="5" style="8" customWidth="1"/>
    <col min="2" max="2" width="23.85546875" style="8" customWidth="1"/>
    <col min="3" max="3" width="1.7109375" style="8" customWidth="1"/>
    <col min="4" max="4" width="25.7109375" style="2" customWidth="1"/>
    <col min="5" max="5" width="1.140625" customWidth="1"/>
    <col min="6" max="6" width="19.5703125" customWidth="1"/>
    <col min="7" max="7" width="48.140625" customWidth="1"/>
    <col min="8" max="12" width="33.140625" customWidth="1"/>
  </cols>
  <sheetData>
    <row r="2" spans="1:9">
      <c r="D2" s="2" t="s">
        <v>89</v>
      </c>
      <c r="F2" t="s">
        <v>47</v>
      </c>
      <c r="G2" t="s">
        <v>48</v>
      </c>
      <c r="H2" t="s">
        <v>49</v>
      </c>
    </row>
    <row r="3" spans="1:9">
      <c r="D3" s="3"/>
      <c r="F3" s="5"/>
      <c r="G3" s="5"/>
      <c r="H3" s="5"/>
      <c r="I3" s="5"/>
    </row>
    <row r="4" spans="1:9">
      <c r="A4" s="20" t="s">
        <v>75</v>
      </c>
      <c r="B4" s="4" t="s">
        <v>13</v>
      </c>
      <c r="C4" s="4"/>
      <c r="D4" s="4" t="s">
        <v>12</v>
      </c>
      <c r="F4" s="6" t="s">
        <v>26</v>
      </c>
      <c r="G4" s="6" t="s">
        <v>50</v>
      </c>
      <c r="H4" s="8" t="s">
        <v>102</v>
      </c>
      <c r="I4" s="5" t="s">
        <v>37</v>
      </c>
    </row>
    <row r="5" spans="1:9">
      <c r="A5" s="20" t="s">
        <v>76</v>
      </c>
      <c r="B5" s="4" t="s">
        <v>14</v>
      </c>
      <c r="C5" s="4"/>
      <c r="D5" s="4" t="s">
        <v>11</v>
      </c>
      <c r="F5" s="6" t="s">
        <v>27</v>
      </c>
      <c r="G5" s="6" t="s">
        <v>57</v>
      </c>
      <c r="H5" s="6" t="s">
        <v>70</v>
      </c>
      <c r="I5" s="5" t="s">
        <v>38</v>
      </c>
    </row>
    <row r="6" spans="1:9">
      <c r="A6" s="20" t="s">
        <v>77</v>
      </c>
      <c r="B6" s="4" t="s">
        <v>12</v>
      </c>
      <c r="C6" s="4"/>
      <c r="D6" s="4" t="s">
        <v>111</v>
      </c>
      <c r="F6" s="6" t="s">
        <v>28</v>
      </c>
      <c r="G6" s="6" t="s">
        <v>56</v>
      </c>
      <c r="H6" s="6" t="s">
        <v>110</v>
      </c>
      <c r="I6" s="5" t="s">
        <v>39</v>
      </c>
    </row>
    <row r="7" spans="1:9">
      <c r="A7" s="20" t="s">
        <v>78</v>
      </c>
      <c r="B7" s="4" t="s">
        <v>11</v>
      </c>
      <c r="C7" s="4"/>
      <c r="D7" s="4" t="s">
        <v>112</v>
      </c>
      <c r="F7" s="6" t="s">
        <v>29</v>
      </c>
      <c r="G7" s="6" t="s">
        <v>58</v>
      </c>
      <c r="H7" s="6" t="s">
        <v>114</v>
      </c>
      <c r="I7" s="5" t="s">
        <v>40</v>
      </c>
    </row>
    <row r="8" spans="1:9">
      <c r="A8" s="20" t="s">
        <v>79</v>
      </c>
      <c r="B8" s="4" t="s">
        <v>17</v>
      </c>
      <c r="C8" s="4"/>
      <c r="D8" s="4" t="s">
        <v>13</v>
      </c>
      <c r="F8" s="7" t="s">
        <v>52</v>
      </c>
      <c r="G8" s="6" t="s">
        <v>54</v>
      </c>
      <c r="H8" s="6" t="s">
        <v>71</v>
      </c>
      <c r="I8" s="5" t="s">
        <v>41</v>
      </c>
    </row>
    <row r="9" spans="1:9">
      <c r="A9" s="20" t="s">
        <v>80</v>
      </c>
      <c r="B9" s="4" t="s">
        <v>18</v>
      </c>
      <c r="C9" s="4"/>
      <c r="D9" s="4" t="s">
        <v>14</v>
      </c>
      <c r="F9" s="6" t="s">
        <v>31</v>
      </c>
      <c r="G9" s="6" t="s">
        <v>46</v>
      </c>
      <c r="H9" s="6" t="s">
        <v>103</v>
      </c>
      <c r="I9" s="5" t="s">
        <v>42</v>
      </c>
    </row>
    <row r="10" spans="1:9">
      <c r="A10" s="20" t="s">
        <v>81</v>
      </c>
      <c r="B10" s="4" t="s">
        <v>23</v>
      </c>
      <c r="C10" s="4"/>
      <c r="D10" s="4" t="s">
        <v>15</v>
      </c>
      <c r="F10" s="6" t="s">
        <v>32</v>
      </c>
      <c r="G10" s="6" t="s">
        <v>59</v>
      </c>
      <c r="H10" s="6" t="s">
        <v>104</v>
      </c>
      <c r="I10" s="5" t="s">
        <v>43</v>
      </c>
    </row>
    <row r="11" spans="1:9">
      <c r="A11" s="20" t="s">
        <v>82</v>
      </c>
      <c r="B11" s="4" t="s">
        <v>24</v>
      </c>
      <c r="C11" s="4"/>
      <c r="D11" s="4" t="s">
        <v>16</v>
      </c>
      <c r="F11" s="6" t="s">
        <v>33</v>
      </c>
      <c r="G11" s="6" t="s">
        <v>66</v>
      </c>
      <c r="H11" s="6" t="s">
        <v>105</v>
      </c>
      <c r="I11" s="5"/>
    </row>
    <row r="12" spans="1:9">
      <c r="F12" s="7" t="s">
        <v>51</v>
      </c>
      <c r="G12" s="6" t="s">
        <v>55</v>
      </c>
      <c r="H12" s="6" t="s">
        <v>71</v>
      </c>
      <c r="I12" s="5"/>
    </row>
    <row r="13" spans="1:9">
      <c r="A13" s="21" t="s">
        <v>83</v>
      </c>
      <c r="B13" s="4" t="s">
        <v>67</v>
      </c>
      <c r="C13" s="4"/>
      <c r="D13" s="4" t="s">
        <v>67</v>
      </c>
      <c r="F13" s="6" t="s">
        <v>30</v>
      </c>
      <c r="G13" s="6" t="s">
        <v>53</v>
      </c>
      <c r="H13" s="6" t="s">
        <v>72</v>
      </c>
      <c r="I13" s="5"/>
    </row>
    <row r="14" spans="1:9">
      <c r="A14" s="21" t="s">
        <v>84</v>
      </c>
      <c r="B14" s="4" t="s">
        <v>68</v>
      </c>
      <c r="C14" s="4"/>
      <c r="D14" s="4" t="s">
        <v>68</v>
      </c>
      <c r="F14" s="6" t="s">
        <v>34</v>
      </c>
      <c r="G14" s="6" t="s">
        <v>61</v>
      </c>
      <c r="H14" s="6" t="s">
        <v>73</v>
      </c>
      <c r="I14" s="5"/>
    </row>
    <row r="15" spans="1:9">
      <c r="A15" s="21" t="s">
        <v>85</v>
      </c>
      <c r="B15" s="4" t="s">
        <v>19</v>
      </c>
      <c r="C15" s="4"/>
      <c r="D15" s="4" t="s">
        <v>17</v>
      </c>
      <c r="F15" s="5" t="s">
        <v>96</v>
      </c>
      <c r="G15" s="5" t="s">
        <v>60</v>
      </c>
      <c r="H15" s="5" t="s">
        <v>97</v>
      </c>
      <c r="I15" s="5"/>
    </row>
    <row r="16" spans="1:9">
      <c r="A16" s="21" t="s">
        <v>86</v>
      </c>
      <c r="B16" s="4" t="s">
        <v>20</v>
      </c>
      <c r="C16" s="4"/>
      <c r="D16" s="4" t="s">
        <v>18</v>
      </c>
      <c r="F16" s="5"/>
      <c r="G16" s="5" t="s">
        <v>65</v>
      </c>
      <c r="H16" s="44" t="s">
        <v>98</v>
      </c>
      <c r="I16" s="5"/>
    </row>
    <row r="17" spans="1:9">
      <c r="A17" s="21" t="s">
        <v>87</v>
      </c>
      <c r="B17" s="4" t="s">
        <v>15</v>
      </c>
      <c r="C17" s="4"/>
      <c r="D17" s="4" t="s">
        <v>19</v>
      </c>
      <c r="F17" s="5"/>
      <c r="G17" s="5" t="s">
        <v>64</v>
      </c>
      <c r="H17" s="5" t="s">
        <v>99</v>
      </c>
      <c r="I17" s="5"/>
    </row>
    <row r="18" spans="1:9">
      <c r="A18" s="21" t="s">
        <v>88</v>
      </c>
      <c r="B18" s="4" t="s">
        <v>16</v>
      </c>
      <c r="C18" s="1"/>
      <c r="D18" s="4" t="s">
        <v>20</v>
      </c>
      <c r="F18" s="5"/>
      <c r="G18" s="5" t="s">
        <v>63</v>
      </c>
      <c r="H18" s="6" t="s">
        <v>100</v>
      </c>
      <c r="I18" s="5"/>
    </row>
    <row r="19" spans="1:9" s="8" customFormat="1">
      <c r="A19" s="21" t="s">
        <v>106</v>
      </c>
      <c r="B19" s="4" t="s">
        <v>25</v>
      </c>
      <c r="C19" s="19"/>
      <c r="D19" s="4" t="s">
        <v>108</v>
      </c>
      <c r="F19" s="5"/>
      <c r="G19" s="5" t="s">
        <v>62</v>
      </c>
      <c r="H19" s="6"/>
      <c r="I19" s="5"/>
    </row>
    <row r="20" spans="1:9" s="8" customFormat="1">
      <c r="A20" s="21" t="s">
        <v>107</v>
      </c>
      <c r="B20" s="4" t="s">
        <v>69</v>
      </c>
      <c r="C20" s="19"/>
      <c r="D20" s="4" t="s">
        <v>109</v>
      </c>
      <c r="F20" s="5"/>
      <c r="G20" s="5" t="s">
        <v>113</v>
      </c>
      <c r="H20" s="6"/>
      <c r="I20" s="5"/>
    </row>
    <row r="21" spans="1:9">
      <c r="D21" s="4"/>
      <c r="F21" s="5"/>
      <c r="G21" s="5"/>
      <c r="H21" s="5"/>
      <c r="I21" s="5"/>
    </row>
    <row r="22" spans="1:9">
      <c r="A22" s="22" t="s">
        <v>90</v>
      </c>
      <c r="B22" s="4" t="s">
        <v>21</v>
      </c>
      <c r="C22" s="4"/>
      <c r="D22" s="4" t="s">
        <v>21</v>
      </c>
      <c r="F22" s="5"/>
      <c r="G22" s="5"/>
      <c r="H22" s="5"/>
      <c r="I22" s="5"/>
    </row>
    <row r="23" spans="1:9">
      <c r="A23" s="22" t="s">
        <v>91</v>
      </c>
      <c r="B23" s="4" t="s">
        <v>22</v>
      </c>
      <c r="C23" s="4"/>
      <c r="D23" s="4" t="s">
        <v>22</v>
      </c>
      <c r="F23" s="5"/>
      <c r="G23" s="5"/>
      <c r="H23" s="5"/>
      <c r="I23" s="5"/>
    </row>
    <row r="24" spans="1:9">
      <c r="A24" s="22" t="s">
        <v>92</v>
      </c>
      <c r="B24" s="4" t="s">
        <v>111</v>
      </c>
      <c r="C24" s="4"/>
      <c r="D24" s="4" t="s">
        <v>23</v>
      </c>
      <c r="F24" s="5"/>
      <c r="G24" s="5"/>
      <c r="H24" s="5"/>
      <c r="I24" s="5"/>
    </row>
    <row r="25" spans="1:9">
      <c r="A25" s="22" t="s">
        <v>93</v>
      </c>
      <c r="B25" s="4" t="s">
        <v>112</v>
      </c>
      <c r="C25" s="4"/>
      <c r="D25" s="4" t="s">
        <v>24</v>
      </c>
      <c r="F25" s="5"/>
      <c r="G25" s="5"/>
      <c r="H25" s="5"/>
      <c r="I25" s="5"/>
    </row>
    <row r="26" spans="1:9">
      <c r="A26" s="22" t="s">
        <v>94</v>
      </c>
      <c r="B26" s="4" t="s">
        <v>108</v>
      </c>
      <c r="C26" s="19"/>
      <c r="D26" s="4" t="s">
        <v>25</v>
      </c>
    </row>
    <row r="27" spans="1:9">
      <c r="A27" s="22" t="s">
        <v>95</v>
      </c>
      <c r="B27" s="4" t="s">
        <v>109</v>
      </c>
      <c r="C27" s="19"/>
      <c r="D27" s="4" t="s">
        <v>69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CHOMUTOV</vt:lpstr>
      <vt:lpstr>ERVĚNICE</vt:lpstr>
      <vt:lpstr>LITOMĚŘICE</vt:lpstr>
      <vt:lpstr>POZNAMKY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PC</dc:creator>
  <cp:lastModifiedBy>Vaic Radim (vaic)</cp:lastModifiedBy>
  <cp:lastPrinted>2017-04-11T09:53:34Z</cp:lastPrinted>
  <dcterms:created xsi:type="dcterms:W3CDTF">2017-02-21T08:53:10Z</dcterms:created>
  <dcterms:modified xsi:type="dcterms:W3CDTF">2017-05-22T08:58:58Z</dcterms:modified>
</cp:coreProperties>
</file>